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Rad V5" sheetId="3" r:id="rId3"/>
    <sheet name="SO302RadV" sheetId="4" r:id="rId4"/>
    <sheet name="SO302RadV3" sheetId="5" r:id="rId5"/>
    <sheet name="SO302RadV4" sheetId="6" r:id="rId6"/>
    <sheet name="SO303StokaS2" sheetId="7" r:id="rId7"/>
    <sheet name="SO303StokaS2-I" sheetId="8" r:id="rId8"/>
    <sheet name="SO303StokaS2-II" sheetId="9" r:id="rId9"/>
    <sheet name="SO303StokaS3Ica" sheetId="10" r:id="rId10"/>
    <sheet name="SO303StokaS3IIc" sheetId="11" r:id="rId11"/>
  </sheets>
  <definedNames/>
  <calcPr/>
  <webPublishing/>
</workbook>
</file>

<file path=xl/sharedStrings.xml><?xml version="1.0" encoding="utf-8"?>
<sst xmlns="http://schemas.openxmlformats.org/spreadsheetml/2006/main" count="9481" uniqueCount="973">
  <si>
    <t>ASPE10</t>
  </si>
  <si>
    <t>S</t>
  </si>
  <si>
    <t>Firma: ÚDRŽBA SILNIC Královéhradeckého kraje a.s.</t>
  </si>
  <si>
    <t>Soupis prací objektu</t>
  </si>
  <si>
    <t xml:space="preserve">Stavba: </t>
  </si>
  <si>
    <t>NovaPVodaKanIII</t>
  </si>
  <si>
    <t>II/284 Nová Paka - Lomnická ulice_III. etapa (VOS)_neoceněný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</si>
  <si>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</si>
  <si>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</si>
  <si>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</si>
  <si>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</si>
  <si>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</si>
  <si>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</si>
  <si>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</si>
  <si>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</si>
  <si>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</si>
  <si>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</si>
  <si>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</si>
  <si>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</si>
  <si>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</si>
  <si>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</si>
  <si>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</si>
  <si>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</si>
  <si>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</si>
  <si>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</si>
  <si>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</si>
  <si>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</si>
  <si>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</si>
  <si>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</si>
  <si>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</si>
  <si>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</si>
  <si>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</si>
  <si>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</si>
  <si>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</si>
  <si>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</si>
  <si>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</si>
  <si>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</si>
  <si>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</si>
  <si>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</si>
  <si>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</si>
  <si>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</si>
  <si>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</si>
  <si>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</si>
  <si>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</si>
  <si>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</si>
  <si>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</si>
  <si>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</si>
  <si>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</si>
  <si>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</si>
  <si>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</si>
  <si>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</si>
  <si>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</si>
  <si>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</si>
  <si>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</si>
  <si>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</si>
  <si>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</si>
  <si>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</si>
  <si>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</si>
  <si>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</si>
  <si>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</si>
  <si>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</si>
  <si>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</si>
  <si>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</si>
  <si>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</si>
  <si>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</si>
  <si>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</si>
  <si>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</si>
  <si>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</si>
  <si>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</si>
  <si>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</si>
  <si>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</si>
  <si>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</si>
  <si>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</si>
  <si>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</si>
  <si>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</si>
  <si>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</si>
  <si>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</si>
  <si>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</si>
  <si>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</si>
  <si>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</si>
  <si>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</si>
  <si>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</si>
  <si>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</si>
  <si>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</si>
  <si>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</si>
  <si>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</si>
  <si>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</si>
  <si>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</si>
  <si>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</si>
  <si>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</si>
  <si>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</si>
  <si>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</si>
  <si>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</si>
  <si>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</si>
  <si>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</si>
  <si>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</si>
  <si>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</si>
  <si>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</si>
  <si>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</si>
  <si>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</si>
  <si>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</si>
  <si>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</si>
  <si>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</si>
  <si>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</si>
  <si>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</si>
  <si>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</si>
  <si>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</si>
  <si>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</si>
  <si>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</si>
  <si>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</si>
  <si>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</si>
  <si>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</si>
  <si>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</si>
  <si>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</si>
  <si>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</si>
  <si>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</si>
  <si>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</si>
  <si>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</si>
  <si>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</si>
  <si>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</si>
  <si>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</si>
  <si>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</si>
  <si>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</si>
  <si>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</si>
  <si>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</si>
  <si>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</si>
  <si>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</si>
  <si>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</si>
  <si>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</si>
  <si>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</si>
  <si>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</si>
  <si>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</si>
  <si>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</si>
  <si>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</si>
  <si>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</si>
  <si>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</si>
  <si>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</si>
  <si>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</si>
  <si>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</si>
  <si>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</si>
  <si>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</si>
  <si>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</si>
  <si>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</si>
  <si>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27.5*0.7=19,250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</si>
  <si>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</si>
  <si>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</si>
  <si>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</si>
  <si>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19.25=19,250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</si>
  <si>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</si>
  <si>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</si>
  <si>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</si>
  <si>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</si>
  <si>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</si>
  <si>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</si>
  <si>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</si>
  <si>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</si>
  <si>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</si>
  <si>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</si>
  <si>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</si>
  <si>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</si>
  <si>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</si>
  <si>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</si>
  <si>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</si>
  <si>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</si>
  <si>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</si>
  <si>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27.5*0.7*1.7-27.5*0.7*0.32=26,565 [A] 
Celkem: A=26,565 [B] 
26.565*0.6=15,939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</si>
  <si>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</si>
  <si>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</si>
  <si>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</si>
  <si>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26.565*0.3=7,970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</si>
  <si>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</si>
  <si>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</si>
  <si>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</si>
  <si>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26.565*0.1=2,657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</si>
  <si>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</si>
  <si>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</si>
  <si>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</si>
  <si>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</si>
  <si>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</si>
  <si>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</si>
  <si>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D1-III' 
'uvažována délka poloviny stoky D1-III, druhá polovina v opravě vodovodu č.2' 
274.066*0.25/2=34,258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</si>
  <si>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</si>
  <si>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</si>
  <si>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</si>
  <si>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</si>
  <si>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</si>
  <si>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</si>
  <si>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26.565*0.6=15,939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</si>
  <si>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</si>
  <si>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</si>
  <si>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</si>
  <si>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26.565*0.4=10,626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</si>
  <si>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</si>
  <si>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</si>
  <si>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</si>
  <si>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26.565*0.6=15,939 [A] 
'tř. 4' 
26.565*0.3=7,970 [B] 
'tř. 5' 
26.565*0.1=2,657 [C] 
Celkem: A+B+C=26,566 [D]</t>
  </si>
  <si>
    <t>171251299_R</t>
  </si>
  <si>
    <t>Uložení frézovaného asfaltu na mezideponii</t>
  </si>
  <si>
    <t>T</t>
  </si>
  <si>
    <t>4.428=4,428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</si>
  <si>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</si>
  <si>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</si>
  <si>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</si>
  <si>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26.565-1.439-7.893=17,233 [A] 
'provizorní úprava' 
27.5*0.7*0.32=6,160 [B] 
Celkem: A+B=23,393 [C]</t>
  </si>
  <si>
    <t>175101101</t>
  </si>
  <si>
    <t>Obsyp potrubí bez prohození sypaniny z hornin tř. 1 až 4 uloženým do 3 m od kraje výkopu</t>
  </si>
  <si>
    <t>27.5*0.7*0.41=7,893 [A] 
Celkem: A=7,893 [B]</t>
  </si>
  <si>
    <t>58331351</t>
  </si>
  <si>
    <t>kamenivo těžené drobné frakce 0/4</t>
  </si>
  <si>
    <t>7.893*2=15,786 [A]</t>
  </si>
  <si>
    <t>58344197</t>
  </si>
  <si>
    <t>štěrkodrť frakce 0/63</t>
  </si>
  <si>
    <t>23.393*1.85=43,277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</si>
  <si>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</si>
  <si>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</si>
  <si>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</si>
  <si>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</si>
  <si>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</si>
  <si>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'uvažována délka poloviny stoky D1-III, druhá polovina v opravě vodovodu č.2' 
56.7*0.25/2=7,088 [A] 
Celkem: A=7,088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</si>
  <si>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</si>
  <si>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</si>
  <si>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</si>
  <si>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7.088*1.1=7,797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</si>
  <si>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</si>
  <si>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</si>
  <si>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</si>
  <si>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</si>
  <si>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</si>
  <si>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</si>
  <si>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</si>
  <si>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</si>
  <si>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27.5*0.7*0.15=2,888 [A] 
Celkem: A=2,888 [B]</t>
  </si>
  <si>
    <t>451572122_R</t>
  </si>
  <si>
    <t>Kladení výstražné folie - min. 300 mm nad potrubí - úroveň prostrojní hutnění</t>
  </si>
  <si>
    <t>27.5=27,500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</si>
  <si>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</si>
  <si>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</si>
  <si>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</si>
  <si>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</si>
  <si>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</si>
  <si>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</si>
  <si>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</si>
  <si>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</si>
  <si>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</si>
  <si>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</si>
  <si>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</si>
  <si>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</si>
  <si>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40</t>
  </si>
  <si>
    <t>34111060_R</t>
  </si>
  <si>
    <t>kabel instalační jádro Cu plné izolace PVC plášť PVC 450/750V (CYKY) 1x4mm2</t>
  </si>
  <si>
    <t>39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</si>
  <si>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</si>
  <si>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</si>
  <si>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</si>
  <si>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</si>
  <si>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32</t>
  </si>
  <si>
    <t>28613556_R</t>
  </si>
  <si>
    <t>potrubí PE100 RC SDR11 90x8,2 návin</t>
  </si>
  <si>
    <t>27.5=27,500 [A] 
A * 1.015Koeficient množství=27,913 [B]</t>
  </si>
  <si>
    <t>35</t>
  </si>
  <si>
    <t>28614937</t>
  </si>
  <si>
    <t>elektrokoleno 90° PE 100 PN16 D 110mm</t>
  </si>
  <si>
    <t>34</t>
  </si>
  <si>
    <t>28615974</t>
  </si>
  <si>
    <t>elektrospojka SDR11 PE 100 PN16 D 90mm</t>
  </si>
  <si>
    <t>spojování tyčí' 
4=4,000 [A] 
Celkem: A=4,000 [B]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</si>
  <si>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</si>
  <si>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</si>
  <si>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</si>
  <si>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</si>
  <si>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</si>
  <si>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</si>
  <si>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</si>
  <si>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</si>
  <si>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33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</si>
  <si>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</si>
  <si>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</si>
  <si>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</si>
  <si>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36</t>
  </si>
  <si>
    <t>892241111_R</t>
  </si>
  <si>
    <t>Tlaková zkouška vzduchem potrubí do 80</t>
  </si>
  <si>
    <t>Tlakové zkoušky vzduchem na potrubí DN do 80</t>
  </si>
  <si>
    <t>37</t>
  </si>
  <si>
    <t>892273122</t>
  </si>
  <si>
    <t>Proplach a dezinfekce vodovodního potrubí DN od 80 do 125</t>
  </si>
  <si>
    <t>99</t>
  </si>
  <si>
    <t>Přesun hmot</t>
  </si>
  <si>
    <t>38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</si>
  <si>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</si>
  <si>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</si>
  <si>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</si>
  <si>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SO302Rad V5</t>
  </si>
  <si>
    <t>25.7*1=25,700 [A]</t>
  </si>
  <si>
    <t>odstranění provizorní úpravy' 
25.7*1=25,700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</si>
  <si>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</si>
  <si>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</si>
  <si>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</si>
  <si>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239.3*0.25=59,825 [A] 
Celkem: A=59,825 [B]</t>
  </si>
  <si>
    <t>předpoklad 7 dny' 
7*10=70,000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</si>
  <si>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</si>
  <si>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</si>
  <si>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</si>
  <si>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3.8*1*1.65-3.8*1*0.5=4,370 [A] 
25.7*1*1.7-25.7*1*0.32=35,466 [B] 
Celkem: A+B=39,836 [C] 
39.836*0.6=23,902 [D]</t>
  </si>
  <si>
    <t>39.836*0.3=11,951 [A]</t>
  </si>
  <si>
    <t>39.836*0.1=3,984 [A]</t>
  </si>
  <si>
    <t>29.5*1.75*2=103,250 [A]</t>
  </si>
  <si>
    <t>39.836*0.6=23,902 [A]</t>
  </si>
  <si>
    <t>39.836*0.4=15,934 [A]</t>
  </si>
  <si>
    <t>tř. 3' 
39.836*0.6=23,902 [A] 
'tř. 4' 
39.836*0.3=11,951 [B] 
'tř. 5' 
39.836*0.1=3,984 [C] 
Celkem: A+B+C=39,837 [D]</t>
  </si>
  <si>
    <t>6.88+5.911=12,791 [A]</t>
  </si>
  <si>
    <t>39.836-4.425-11.505=23,906 [A] 
'provizorní úprava' 
25.7*1*0.32=8,224 [B] 
Celkem: A+B=32,130 [C]</t>
  </si>
  <si>
    <t>29.5*1*0.39=11,505 [A] 
Celkem: A=11,505 [B]</t>
  </si>
  <si>
    <t>11.505*2=23,010 [A]</t>
  </si>
  <si>
    <t>32.13*1.85=59,441 [A]</t>
  </si>
  <si>
    <t>24+11.7=35,700 [A] 
'odečet 75% při souběhu dešťové a splaškové kanalizace' 
35.7*0.25=8,925 [B]</t>
  </si>
  <si>
    <t>8.925*1.1=9,818 [A]</t>
  </si>
  <si>
    <t>29.5*1*0.15=4,425 [A] 
Celkem: A=4,425 [B]</t>
  </si>
  <si>
    <t>29.5=29,500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</si>
  <si>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</si>
  <si>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</si>
  <si>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</si>
  <si>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3.8*1=3,800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</si>
  <si>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</si>
  <si>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</si>
  <si>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</si>
  <si>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</si>
  <si>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</si>
  <si>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</si>
  <si>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</si>
  <si>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</si>
  <si>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</si>
  <si>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57</t>
  </si>
  <si>
    <t>56</t>
  </si>
  <si>
    <t>29.5=29,500 [A] 
A * 1.015Koeficient množství=29,943 [B]</t>
  </si>
  <si>
    <t>28615695_R</t>
  </si>
  <si>
    <t>Otočná příruba PP-ST d80</t>
  </si>
  <si>
    <t>41</t>
  </si>
  <si>
    <t>28615696_R</t>
  </si>
  <si>
    <t>Ploché těsnění k lemovému nákružku - ocelová výztuha, NBR, DN80, d90</t>
  </si>
  <si>
    <t>spojování tyčí' 
4=4,000 [A] 
'propoje' 
1=1,000 [B] 
Celkem: A+B=5,000 [C]</t>
  </si>
  <si>
    <t>42</t>
  </si>
  <si>
    <t>28653135</t>
  </si>
  <si>
    <t>nákružek lemový PE 100 SDR11 90mm</t>
  </si>
  <si>
    <t>44</t>
  </si>
  <si>
    <t>42221212</t>
  </si>
  <si>
    <t>šoupě přírubové vodovodní krátká stavební dl DN 80 PN10-16</t>
  </si>
  <si>
    <t>46</t>
  </si>
  <si>
    <t>422910722_R</t>
  </si>
  <si>
    <t>Univerzální podkladová deska pod šoupátka</t>
  </si>
  <si>
    <t>45</t>
  </si>
  <si>
    <t>42291073</t>
  </si>
  <si>
    <t>souprava zemní pro šoupátka DN 65-80mm Rd 1,5m</t>
  </si>
  <si>
    <t>52</t>
  </si>
  <si>
    <t>42291352_R</t>
  </si>
  <si>
    <t>poklop litinový šoupátkový pro zemní soupravy osazení do terénu a do vozovky</t>
  </si>
  <si>
    <t>49</t>
  </si>
  <si>
    <t>552418948_R</t>
  </si>
  <si>
    <t>Provizorní zakrytí hydrantů a zemních souprav</t>
  </si>
  <si>
    <t>1=1,000 [A]</t>
  </si>
  <si>
    <t>43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</si>
  <si>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</si>
  <si>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</si>
  <si>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</si>
  <si>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47</t>
  </si>
  <si>
    <t>48</t>
  </si>
  <si>
    <t>50</t>
  </si>
  <si>
    <t>899102751_R</t>
  </si>
  <si>
    <t>Demontáž provizorního zakrytí hydrantů a zemních souprav</t>
  </si>
  <si>
    <t>51</t>
  </si>
  <si>
    <t>899401112</t>
  </si>
  <si>
    <t>Osazení poklopů litinových šoupátkových</t>
  </si>
  <si>
    <t>53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</si>
  <si>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</si>
  <si>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</si>
  <si>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</si>
  <si>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dešťové a splaš. kanalizace 75%' 
(26+6.2)*0.25=8,050 [A] 
Celkem: A=8,050 [B]</t>
  </si>
  <si>
    <t>54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</si>
  <si>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</si>
  <si>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</si>
  <si>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</si>
  <si>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dešťové a splaš. kanalizace 75%' 
6.2*0.25=1,550 [A] 
Celkem: A=1,550 [B]</t>
  </si>
  <si>
    <t>55</t>
  </si>
  <si>
    <t>SO302RadV</t>
  </si>
  <si>
    <t>předpoklad 37 dní' 
37*10=370,000 [A]</t>
  </si>
  <si>
    <t>37*2=74,000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</si>
  <si>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</si>
  <si>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</si>
  <si>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</si>
  <si>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7*1=7,000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</si>
  <si>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</si>
  <si>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</si>
  <si>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</si>
  <si>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6*1=6,000 [A] 
Celkem: A=6,000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</si>
  <si>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</si>
  <si>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</si>
  <si>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</si>
  <si>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7*1*1.11*1.61=12,510 [A] 
'kabely' 
6*1*1.05*1.55=9,765 [B] 
Celkem: A+B=22,275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</si>
  <si>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</si>
  <si>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</si>
  <si>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</si>
  <si>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0,415 - km 0,4647' 
13.4*1*1.6-13.4*1*0.5=14,740 [A] 
36.3*0.7*1.6-36.3*0.7*0.5=27,951 [B] 
'km 0,4647 - km 0,4781' 
13.4*0.7*1.65-13.4*0.7*0.5=10,787 [C] 
'km 0,4781 - km 0,5002' 
22.1*0.7*1.75-22.1*0.7*0.5=19,338 [D] 
'km 0,5002 - km 0,5478' 
47.6*0.7*1.77-47.6*0.7*0.5=42,316 [E] 
'km 0,5478- km 0,5821' 
34.3*0.7*1.78-34.3*0.7*0.5=30,733 [F] 
'km 0,5821 - km 0,6153' 
33.2*0.7*1.75-33.2*0.7*0.5=29,050 [G] 
'km 0,6153 - km 0,6328' 
10.2*0.7*1.63-10.2*0.7*0.5=8,068 [H] 
7.3*1*1.63-7.3*1*0.5=8,249 [I] 
'km 0,6328 - km 0,6401' 
7.3*1*1.65-7.3*1*0.5=8,395 [J] 
'km 0,6401 - km 0,6666' 
26.5*1*1.69-26.5*1*0.5=31,535 [K] 
Celkem: A+B+C+D+E+F+G+H+I+J+K=231,162 [L] 
231.162*0.6=138,697 [M]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</si>
  <si>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</si>
  <si>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</si>
  <si>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</si>
  <si>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231.162*0.3=69,349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</si>
  <si>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</si>
  <si>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</si>
  <si>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</si>
  <si>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231.162*0.1=23,116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</si>
  <si>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</si>
  <si>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</si>
  <si>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</si>
  <si>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u km 0,4148' 
11.2*1.7*2=38,080 [A] 
'km 0,6153 - 0,6328' 
7.8*1.7*2=26,520 [B] 
'km 0,6328 - km 0,6401' 
7.3*1.65*2=24,090 [C] 
'km 0,6401 - km 0,6666' 
26.5*1.69*2=89,570 [D] 
Celkem: A+B+C+D=178,260 [E]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</si>
  <si>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</si>
  <si>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</si>
  <si>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</si>
  <si>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u km 0,5002' 
19*1.7*2=64,600 [A] 
'odpočet 50% - souběh se splaš. kanalizací' 
64.6*0.5=32,300 [B]</t>
  </si>
  <si>
    <t>souběh dešť. a splaš. kanalizace 25% pro vodovod' 
'kubatura plochy pažení z dešť. kan stoka D1' 
277.15*0.25=69,288 [A] 
'kubatura plochy pažení z dešť. kan stoka D2-I' 
'KŠ29-KŠ31' 
(132.512+105.12)*0.25=59,408 [B] 
'KŠ27-KŠ29' 
(38.38+120.8)*0.5=79,590 [C] 
Celkem: A+B+C=208,286 [D]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</si>
  <si>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</si>
  <si>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</si>
  <si>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</si>
  <si>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</si>
  <si>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</si>
  <si>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</si>
  <si>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tř. 3' 
231.162*0.6=138,697 [A] 
'tř. 4' 
231.162*0.3=69,349 [B] 
'tř. 5' 
231.162*0.1=23,116 [C] 
Celkem: A+B+C=231,162 [D]</t>
  </si>
  <si>
    <t>231.162-28.872-78.912=123,378 [A] 
Celkem: A=123,378 [B]</t>
  </si>
  <si>
    <t>km 0,415 - km 0,4647' 
13.4*1*0.41=5,494 [A] 
36.3*0.7*0.41=10,418 [B] 
'km 0,4647 - km 0,4781' 
13.4*0.7*0.41=3,846 [C] 
'km 0,4781 - km 0,5002' 
22.1*0.7*0.41=6,343 [D] 
'km 0,5002 - km 0,5478' 
47.6*0.7*0.41=13,661 [E] 
'km 0,5478- km 0,5821' 
34.3*0.7*0.41=9,844 [F] 
'km 0,5821 - km 0,6153' 
33.2*0.7*0.41=9,528 [G] 
'km 0,6153 - km 0,6328' 
10.2*0.7*0.41=2,927 [H] 
7.3*1*0.41=2,993 [I] 
'km 0,6328 - km 0,6401' 
7.3*1*0.41=2,993 [J] 
'km 0,6401 - km 0,6666' 
26.5*1*0.41=10,865 [K] 
Celkem: A+B+C+D+E+F+G+H+I+J+K=78,912 [L]</t>
  </si>
  <si>
    <t>78.912*2=157,824 [A]</t>
  </si>
  <si>
    <t>123.378*1.85=228,249 [A]</t>
  </si>
  <si>
    <t>25%splašková kanalizace - 50% dešťová kanalizace' 
(29.2+3.28)*0.25=8,120 [A] 
(39.6+10.9+14.1+13.2)*0.25=19,450 [B] 
'50% dešť. kanalizace' 
(10.1+30.2)*0.5=20,150 [C] 
'50% splašková kanalizace' 
19=19,000 [D] 
'samostatně' 
13.3+7.8+7.3+26.5=54,900 [E] 
Celkem: A+B+C+D+E=121,620 [F]</t>
  </si>
  <si>
    <t>121.62*1.1=133,782 [A]</t>
  </si>
  <si>
    <t>km 0,415 - km 0,4647' 
13.4*1*0.15=2,010 [A] 
36.3*0.7*0.15=3,812 [B] 
'km 0,4647 - km 0,4781' 
13.4*0.7*0.15=1,407 [C] 
'km 0,4781 - km 0,5002' 
22.1*0.7*0.15=2,321 [D] 
'km 0,5002 - km 0,5478' 
47.6*0.7*0.15=4,998 [E] 
'km 0,5478- km 0,5821' 
34.3*0.7*0.15=3,602 [F] 
'km 0,5821 - km 0,6153' 
33.2*0.7*0.15=3,486 [G] 
'km 0,6153 - km 0,6328' 
10.2*0.7*0.15=1,071 [H] 
7.3*1*0.15=1,095 [I] 
'km 0,6328 - km 0,6401' 
7.3*1*0.15=1,095 [J] 
'km 0,6401 - km 0,6666' 
26.5*1*0.15=3,975 [K] 
Celkem: A+B+C+D+E+F+G+H+I+J+K=28,872 [L]</t>
  </si>
  <si>
    <t>666.6-415=251,600 [A]</t>
  </si>
  <si>
    <t>452313121</t>
  </si>
  <si>
    <t>Podkladní bloky z betonu prostého tř. C 8/10 otevřený výkop</t>
  </si>
  <si>
    <t>4*0.037=0,148 [A] 
1*0.026=0,026 [B] 
Celkem: A+B=0,174 [C]</t>
  </si>
  <si>
    <t>452353101</t>
  </si>
  <si>
    <t>Bednění podkladních bloků otevřený výkop</t>
  </si>
  <si>
    <t>0.174*2.67=0,465 [A]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</si>
  <si>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</si>
  <si>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</si>
  <si>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</si>
  <si>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km 0,415 - km 0,4647' 
13.4*1=13,400 [A] 
36.3*0.7=25,410 [B] 
'km 0,4647 - km 0,4781' 
13.4*0.7=9,380 [C] 
'km 0,4781 - km 0,5002' 
22.1*0.7=15,470 [D] 
'km 0,5002 - km 0,5478' 
47.6*0.7=33,320 [E] 
'km 0,5478- km 0,5821' 
34.3*0.7=24,010 [F] 
'km 0,5821 - km 0,6153' 
33.2*0.7=23,240 [G] 
'km 0,6153 - km 0,6328' 
10.2*0.7=7,140 [H] 
7.3*1=7,300 [I] 
'km 0,6328 - km 0,6401' 
7.3*1=7,300 [J] 
'km 0,6401 - km 0,6666' 
26.5*1=26,500 [K] 
Celkem: A+B+C+D+E+F+G+H+I+J+K=192,470 [L]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</si>
  <si>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</si>
  <si>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</si>
  <si>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</si>
  <si>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70</t>
  </si>
  <si>
    <t>69</t>
  </si>
  <si>
    <t>28613557_R</t>
  </si>
  <si>
    <t>potrubí PE100 RC SDR11 110x10,0 navin</t>
  </si>
  <si>
    <t>251.6=251,600 [A] 
A * 1.015Koeficient množství=255,374 [B]</t>
  </si>
  <si>
    <t>28614940_R</t>
  </si>
  <si>
    <t>elektrokoleno 30° PE 100 PN16 D 110mm</t>
  </si>
  <si>
    <t>28615697_R</t>
  </si>
  <si>
    <t>Ploché těsnění k lemovému nákružku - ocelová výztuha, NBR, DN100, d110</t>
  </si>
  <si>
    <t>28615975</t>
  </si>
  <si>
    <t>elektrospojka SDR11 PE 100 PN16 D 110mm</t>
  </si>
  <si>
    <t>9=9,000 [A] 
'spojování tyčí' 
42=42,000 [B] 
Celkem: A+B=51,000 [C]</t>
  </si>
  <si>
    <t>28653136</t>
  </si>
  <si>
    <t>nákružek lemový PE 100 SDR11 110mm</t>
  </si>
  <si>
    <t>319421428_R</t>
  </si>
  <si>
    <t>Otočná příruba PP-ST d100</t>
  </si>
  <si>
    <t>42221213</t>
  </si>
  <si>
    <t>šoupě přírubové vodovodní krátká stavební dl DN 100 PN10-16</t>
  </si>
  <si>
    <t>422243973_R</t>
  </si>
  <si>
    <t>Zavzdušňovací a odvzdušňovací souprava,DN80,h=1,5m</t>
  </si>
  <si>
    <t>59</t>
  </si>
  <si>
    <t>42273590</t>
  </si>
  <si>
    <t>hydrant podzemní DN 80 PN 16 jednoduchý uzávěr krycí v 1250mm</t>
  </si>
  <si>
    <t>60</t>
  </si>
  <si>
    <t>422735978_R</t>
  </si>
  <si>
    <t>Hydrantová drenáž</t>
  </si>
  <si>
    <t>42291074</t>
  </si>
  <si>
    <t>souprava zemní pro šoupátka DN 100-150mm Rd 1,5m</t>
  </si>
  <si>
    <t>64</t>
  </si>
  <si>
    <t>66</t>
  </si>
  <si>
    <t>42291452_R</t>
  </si>
  <si>
    <t>poklop litinový hydrantový DN 80</t>
  </si>
  <si>
    <t>552415961_R</t>
  </si>
  <si>
    <t>Přepojení stávající vodovodní přípojky - D + M včetně zemních prací</t>
  </si>
  <si>
    <t>přípojka 18-32' 
2.5+2.2+3.8+6+2.6+2.2+1.8+6+2.2+2.1+2.1+4.6+2.2+2.5+6.8=49,600 [A]</t>
  </si>
  <si>
    <t>6+1=7,000 [A]</t>
  </si>
  <si>
    <t>55250642</t>
  </si>
  <si>
    <t>koleno přírubové s patkou PP litinové DN 80</t>
  </si>
  <si>
    <t>55253515</t>
  </si>
  <si>
    <t>tvarovka přírubová litinová s přírubovou odbočkou,práškový epoxid tl 250µm T-kus DN 100/80</t>
  </si>
  <si>
    <t>55259815</t>
  </si>
  <si>
    <t>přechod přírubový tvárná litina dl 200mm DN 100/80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</si>
  <si>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</si>
  <si>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</si>
  <si>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</si>
  <si>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</si>
  <si>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</si>
  <si>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</si>
  <si>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</si>
  <si>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857262179</t>
  </si>
  <si>
    <t>Montáž litinových tvarovek jednoosých přírubových otevřený výkop DN 100</t>
  </si>
  <si>
    <t>Montáž litinových tvarovek na potrubí litinovém tlakovém jednoosých na potrubí z trub přírubových v otevřeném výkopu, kanálu nebo v šachtě DN 100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</si>
  <si>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</si>
  <si>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</si>
  <si>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</si>
  <si>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</si>
  <si>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</si>
  <si>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</si>
  <si>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</si>
  <si>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</si>
  <si>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</si>
  <si>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</si>
  <si>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</si>
  <si>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</si>
  <si>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891217113_R</t>
  </si>
  <si>
    <t>Montáž zavzdušňovací a odvzdušňovací souprav</t>
  </si>
  <si>
    <t>58</t>
  </si>
  <si>
    <t>891247111</t>
  </si>
  <si>
    <t>Montáž hydrantů podzemních DN 80</t>
  </si>
  <si>
    <t>Montáž vodovodních armatur na potrubí hydrantů podzemních (bez osazení poklopů) DN 80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</si>
  <si>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</si>
  <si>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</si>
  <si>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</si>
  <si>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</si>
  <si>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</si>
  <si>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</si>
  <si>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</si>
  <si>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</si>
  <si>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63</t>
  </si>
  <si>
    <t>65</t>
  </si>
  <si>
    <t>899401113</t>
  </si>
  <si>
    <t>Osazení poklopů litinových hydrantových</t>
  </si>
  <si>
    <t>68</t>
  </si>
  <si>
    <t>SO302RadV3</t>
  </si>
  <si>
    <t>km 0,0000 - 0,0210' 
19.2*0.7=13,440 [A] 
'km 0,0210 - 0,0254' 
4.4*0.7=3,080 [B] 
Celkem: A+B=16,520 [C]</t>
  </si>
  <si>
    <t>odstranění provizorní úpravy' 
16.52=16,520 [A]</t>
  </si>
  <si>
    <t>75% odpočet při souběhu dešťové a splaškové kanalizace' 
54.8*3.5*0.25=47,950 [A] 
Celkem: A=47,950 [B]</t>
  </si>
  <si>
    <t>1*0.7=0,700 [A]</t>
  </si>
  <si>
    <t>plyn' 
1*0.7*1.11*1.61=1,251 [A] 
'kabely' 
1*0.7*1.05*1.55=1,139 [B] 
Celkem: A+B=2,390 [C]</t>
  </si>
  <si>
    <t>km 0,0000 - 0,0210' 
1.8*0.7*1.57-1.8*0.7*0.5=1,348 [A] 
19.2*0.7*1.75-19.2*0.7*0.32=19,219 [B] 
'km 0,0210 - 0,0254' 
4.4*0.7*1.83-4.4*0.7*0.32=4,651 [C] 
Celkem: A+B+C=25,218 [D] 
25.218*0.6=15,131 [E]</t>
  </si>
  <si>
    <t>25.218*0.3=7,565 [A]</t>
  </si>
  <si>
    <t>25.218*0.1=2,522 [A]</t>
  </si>
  <si>
    <t>25.218*0.6=15,131 [A]</t>
  </si>
  <si>
    <t>25.218*0.4=10,087 [A]</t>
  </si>
  <si>
    <t>tř. 3' 
25.218*0.6=15,131 [A] 
'tř. 4' 
25.218*0.3=7,565 [B] 
'tř. 5' 
25.218*0.1=2,522 [C] 
Celkem: A+B+C=25,218 [D]</t>
  </si>
  <si>
    <t>5.514+3.8=9,314 [A]</t>
  </si>
  <si>
    <t>25.218-1.439-7.29=16,489 [A] 
'provizorní úprava' 
'km 0,0000 - 0,0210' 
19.2*0.7*0.32=4,301 [B] 
'km 0,0210 - 0,0254' 
4.4*0.7*0.32=0,986 [C] 
Celkem: A+B+C=21,776 [D]</t>
  </si>
  <si>
    <t>km 0,0000 - 0,0210' 
21*0.7*0.41=6,027 [A] 
'km 0,0210 - 0,0254' 
4.4*0.7*0.41=1,263 [B] 
Celkem: A+B=7,290 [C]</t>
  </si>
  <si>
    <t>7.29*2=14,580 [A]</t>
  </si>
  <si>
    <t>21.776*1.85=40,286 [A]</t>
  </si>
  <si>
    <t>km 0,0000 - 0,0210' 
21*0.7*0.15=2,205 [A] 
'km 0,0210 - 0,0254' 
4.4*0.7*0.15=0,462 [B] 
Celkem: A+B=2,667 [C]</t>
  </si>
  <si>
    <t>25.4=25,400 [A]</t>
  </si>
  <si>
    <t>km 0,0000 - 0,0210' 
1.8*0.7=1,260 [A] 
Celkem: A=1,260 [B]</t>
  </si>
  <si>
    <t>25.4=25,400 [A] 
A * 1.015Koeficient množství=25,781 [B]</t>
  </si>
  <si>
    <t>odpočet při souběhu dešťové a splaš. kanalizace 75%' 
(55+6)*0.25=15,250 [A] 
Celkem: A=15,250 [B]</t>
  </si>
  <si>
    <t>SO302RadV4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</si>
  <si>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</si>
  <si>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</si>
  <si>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</si>
  <si>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2.5*0.7=1,750 [A] 
Celkem: A=1,750 [B]</t>
  </si>
  <si>
    <t>113107123</t>
  </si>
  <si>
    <t>Odstranění podkladu pl do 50 m2 z kameniva drceného tl 300 mm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</si>
  <si>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</si>
  <si>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km 0,0000 - km 0,0077' 
4*0.7=2,800 [A]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</si>
  <si>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</si>
  <si>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</si>
  <si>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</si>
  <si>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113204111</t>
  </si>
  <si>
    <t>Vytrhání obrub záhonových</t>
  </si>
  <si>
    <t>Vytrhání obrub s vybouráním lože, s přemístěním hmot na skládku na vzdálenost do 3 m nebo s naložením na dopravní prostředek záhonových</t>
  </si>
  <si>
    <t>předpoklad 4 dny' 
4*10=40,000 [A]</t>
  </si>
  <si>
    <t>4*2=8,000 [A]</t>
  </si>
  <si>
    <t>2*0.7=1,400 [A]</t>
  </si>
  <si>
    <t>2*0.7=1,400 [A] 
Celkem: A=1,400 [B]</t>
  </si>
  <si>
    <t>plyn' 
2*0.7*1.11*1.61=2,502 [A] 
'kabely' 
2*0.7*1.05*1.55=2,279 [B] 
Celkem: A+B=4,781 [C]</t>
  </si>
  <si>
    <t>1.2*0.7*1.88-1.22*0.7*0.5=1,152 [A] 
2.5*0.7*1.88-2.5*0.7*0.25=2,853 [B] 
4*0.7*1.88-4*0.7*0.3=4,424 [C] 
Celkem: A+B+C=8,429 [D] 
8.429*0.6=5,057 [E]</t>
  </si>
  <si>
    <t>8.429*0.3=2,529 [A]</t>
  </si>
  <si>
    <t>8.429*0.1=0,843 [A]</t>
  </si>
  <si>
    <t>50% pro splaškovou kanalizaci' 
7.7*1.88*2*0.5=14,476 [A]</t>
  </si>
  <si>
    <t>tř. 3' 
8.429*0.6=5,057 [A] 
'tř. 4' 
8.429*0.3=2,529 [B] 
'tř. 5' 
8.429*0.1=0,843 [C] 
Celkem: A+B+C=8,429 [D]</t>
  </si>
  <si>
    <t>8.429-1.155-3.003=4,271 [A] 
Celkem: A=4,271 [B]</t>
  </si>
  <si>
    <t>7.7*1*0.39=3,003 [A]</t>
  </si>
  <si>
    <t>3.003*2=6,006 [A]</t>
  </si>
  <si>
    <t>4.271*1.85=7,901 [A]</t>
  </si>
  <si>
    <t>50% pro splaškovou kanalizaci' 
7.7*0.5=3,850 [A]</t>
  </si>
  <si>
    <t>3.85*1.1=4,235 [A]</t>
  </si>
  <si>
    <t>7.7*1*0.15=1,155 [A]</t>
  </si>
  <si>
    <t>7.7=7,700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</si>
  <si>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</si>
  <si>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</si>
  <si>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</si>
  <si>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1.2*0.7=0,840 [A]</t>
  </si>
  <si>
    <t>1.2*0.7=0,840 [A] 
4*0.7=2,800 [B] 
Celkem: A+B=3,640 [C]</t>
  </si>
  <si>
    <t>59248005</t>
  </si>
  <si>
    <t>dlažba plošná betonová chodníková 300x300x50mm přírodní</t>
  </si>
  <si>
    <t>počítáno 50% při nepoužitelnosti' 
1.75*0.5=0,875 [A] 
Celkem: A=0,875 [B]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</si>
  <si>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</si>
  <si>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</si>
  <si>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</si>
  <si>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7.7=7,700 [A] 
A * 1.015Koeficient množství=7,816 [B]</t>
  </si>
  <si>
    <t>spojování tyčí' 
1=1,000 [A] 
'propoje' 
1=1,000 [B] 
Celkem: A+B=2,000 [C]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</si>
  <si>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</si>
  <si>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</si>
  <si>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</si>
  <si>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</si>
  <si>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</si>
  <si>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</si>
  <si>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979024442</t>
  </si>
  <si>
    <t>Očištění vybouraných obrubníků a krajníků chodníkových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</si>
  <si>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</si>
  <si>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</si>
  <si>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</si>
  <si>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</si>
  <si>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</si>
  <si>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</si>
  <si>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</si>
  <si>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4*0.7=2,800 [A] 
Celkem: A=2,800 [B]</t>
  </si>
  <si>
    <t>SO303StokaS2</t>
  </si>
  <si>
    <t>KŠ13 - KŠ14' 
19.2*1.2=23,040 [A] 
'KŠ14 - KŠ15' 
6.5*1.2=7,800 [B] 
'rozšíření šachet' 
'KŠ13' 
0.6*1.8*1=1,080 [C] 
Celkem: A+B+C=31,920 [D]</t>
  </si>
  <si>
    <t>odstranění provizorní úpravy' 
31.92=31,920 [A]</t>
  </si>
  <si>
    <t>komunikace v celé šíři' 
25.7*3.8=97,660 [A] 
Celkem: A=97,660 [B]</t>
  </si>
  <si>
    <t>předpoklad 43 dní' 
43*10=430,000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</si>
  <si>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</si>
  <si>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</si>
  <si>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</si>
  <si>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(18+28+43)*24*0.5=1 068,000 [A]</t>
  </si>
  <si>
    <t>43*2=86,000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</si>
  <si>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</si>
  <si>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</si>
  <si>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</si>
  <si>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(18+28+43)*0.5*2=89,000 [A]</t>
  </si>
  <si>
    <t>4*0.9=3,600 [A]</t>
  </si>
  <si>
    <t>5*1.2=6,000 [A] 
1*0.9=0,900 [B] 
Celkem: A+B=6,900 [C]</t>
  </si>
  <si>
    <t>plyn' 
4*0.9*1.11*1.61=6,434 [A] 
'kabely' 
5*1.2*1.05*1.55=9,765 [B] 
1*0.9*1.05*1.55=1,465 [C] 
Celkem: A+B+C=17,664 [D]</t>
  </si>
  <si>
    <t>KŠ13 - KŠ14' 
19.2*1.2*2.26-19.2*1.2*0.32=44,698 [A] 
'KŠ14 - KŠ15' 
6.5*1.2*2.3-6.5*1.2*0.32=15,444 [B] 
4.4*1.2*2.4-4.4*1.2*0.5=10,032 [C] 
'KŠ15 - KŠ16' 
37.2*0.9*2.38-37.2*0.9*0.5=62,942 [D] 
'KŠ16 - KŠ17' 
15*0.9*2.38-15*0.9*0.5=25,380 [E] 
'KŠ17 - KŠ18' 
21.6*0.9*2.37-21.6*0.9*0.5=36,353 [F] 
'KŠ18 - KŠ19' 
47.7*0.9*2.35-47.7*0.9*0.5=79,421 [G] 
'KŠ19 - KŠ20' 
35.1*0.9*2.38-35.1*0.9*0.5=59,389 [H] 
'rozšíření šachet' 
'KŠ13' 
0.6*1.8*2.29-0.6*1.8*0.32=2,128 [I] 
'KŠ13 - KŠ20' 
0.9*1.8*(2.23+2.43+2.33+2.44+2.31+2.41+2.2)-0.9*1.8*7*0.32=22,858 [J] 
Celkem: A+B+C+D+E+F+G+H+I+J=358,645 [K] 
358.645*0.6=215,187 [L]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</si>
  <si>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</si>
  <si>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</si>
  <si>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</si>
  <si>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358.645*0.3=107,594 [A]</t>
  </si>
  <si>
    <t>358.645*0.1=35,865 [A]</t>
  </si>
  <si>
    <t>KŠ13 - KŠ14' 
19.2*2.26*2=86,784 [A] 
'KŠ14 - KŠ15' 
10.9*2.5*2=54,500 [B] 
Celkem: A+B=141,284 [C]</t>
  </si>
  <si>
    <t>souběh s vodovodem V 50%' 
64.6*0.5=32,300 [A]</t>
  </si>
  <si>
    <t>odpočet při souběhu vodovodu a dešťové kanalizace 75%' 
'celková kubatura z pažení na dešť kanalizaci stoka D1' 
277.15*0.25=69,288 [A] 
'kubatura z pažení na dešť kanalizaci stoka D2-I KŠ29 - KŠ31' 
(132.512+105.12)*0.25=59,408 [B] 
Celkem: A+B=128,696 [C]</t>
  </si>
  <si>
    <t>(358.645+34.668)*0.6=235,988 [A]</t>
  </si>
  <si>
    <t>(358.645+34.668)*0.4=157,325 [A]</t>
  </si>
  <si>
    <t>tř. 3' 
(358.645+34.668)*0.6=235,988 [A] 
'tř. 4' 
(358.645+34.668)*0.3=117,994 [B] 
'tř. 5' 
(358.645+34.668)*0.1=39,331 [C] 
Celkem: A+B+C=393,313 [D]</t>
  </si>
  <si>
    <t>11.231+7.342=18,573 [A]</t>
  </si>
  <si>
    <t>358.645-18.948-75.736-42.13=221,831 [A] 
'provizorní úprava komunikace' 
31.92*0.32=10,214 [B] 
Celkem: A+B=232,045 [C]</t>
  </si>
  <si>
    <t>(0.9*0.49-(3.14159265359*0.15*0.15)/2)*186.7=75,736 [A] 
Celkem: A=75,736 [B]</t>
  </si>
  <si>
    <t>58337331</t>
  </si>
  <si>
    <t>štěrkopísek frakce 0/22</t>
  </si>
  <si>
    <t>75.736*2=151,472 [A]</t>
  </si>
  <si>
    <t>232.045*1.85=429,283 [A]</t>
  </si>
  <si>
    <t>25%splašková kanalizace - 50% dešťová kanalizace' 
(29.2+32.8)*0.25=15,500 [A] 
(39.6+10.9+14.1+13.2)*0.25=19,450 [B] 
'50% splašková kanalizace' 
19=19,000 [C] 
'samostatně' 
19.2+10.9=30,100 [D] 
Celkem: A+B+C+D=84,050 [E]</t>
  </si>
  <si>
    <t>84.05*1.1=92,455 [A]</t>
  </si>
  <si>
    <t>92.455=92,455 [A] 
A * 1.1845Koeficient množství=109,513 [B]</t>
  </si>
  <si>
    <t>Svislé a kompletní konstrukce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</si>
  <si>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</si>
  <si>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</si>
  <si>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</si>
  <si>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dešťové kanalizace' 
-3.167/2=-1,584 [C] 
Celkem: A+C=1,583 [D]</t>
  </si>
  <si>
    <t>359310241_R</t>
  </si>
  <si>
    <t>Výplň stok "hubeným betonem"</t>
  </si>
  <si>
    <t>DN500' 
3.14159265359*0.25*0.25*80=15,708 [A] 
'DN500' 
3.14159265359*0.25*0.25*143.1=28,098 [B] 
Mezisoučet: A+B=43,806 [C] 
'odpočet 50% při souběhu dešťové kanalizace' 
-43.806*0.5=-21,903 [D] 
Celkem: A+B+D=21,903 [E]</t>
  </si>
  <si>
    <t>359901211</t>
  </si>
  <si>
    <t>Monitoring stoky jakékoli výšky na nové kanalizaci</t>
  </si>
  <si>
    <t>Monitoring stok (kamerový systém) jakékoli výšky nová kanalizace</t>
  </si>
  <si>
    <t>KŠ13 - KŠ14' 
19.2*1.2*0.1=2,304 [A] 
'KŠ14 - KŠ15' 
10.9*1.2*0.1=1,308 [B] 
'KŠ15 - KŠ16' 
37.2*0.9*0.1=3,348 [C] 
'KŠ16 - KŠ17' 
15*0.9*0.1=1,350 [D] 
'KŠ17 - KŠ18' 
21.6*0.9*0.1=1,944 [E] 
'KŠ18 - KŠ19' 
47.7*0.9*0.1=4,293 [F] 
'KŠ19 - KŠ20' 
35.1*0.9*0.1=3,159 [G] 
'rozšíření šachet' 
'KŠ13' 
0.6*1.8*0.1=0,108 [H] 
'KŠ13 - KŠ20' 
0.9*1.8*7*0.1=1,134 [I] 
Celkem: A+B+C+D+E+F+G+H+I=18,948 [J]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</si>
  <si>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</si>
  <si>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</si>
  <si>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</si>
  <si>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</si>
  <si>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</si>
  <si>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</si>
  <si>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</si>
  <si>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(0.9*0.29-(3.14159265359*0.15*0.15)/2)*186.7=42,130 [A] 
Celkem: A=42,130 [B]</t>
  </si>
  <si>
    <t>KŠ14 - KŠ15' 
4.4*1.2=5,280 [A] 
'KŠ15 - KŠ16' 
37.2*0.9=33,480 [B] 
'KŠ16 - KŠ17' 
15*0.9=13,500 [C] 
'KŠ17 - KŠ18' 
21.6*0.9=19,440 [D] 
'KŠ18 - KŠ19' 
47.7*0.9=42,930 [E] 
'KŠ19 - KŠ20' 
35.1*0.9=31,590 [F] 
'rozšíření šachet' 
'KŠ13 - KŠ20' 
0.9*1.8*7=11,340 [G] 
Celkem: A+B+C+D+E+F+G=157,560 [H]</t>
  </si>
  <si>
    <t>452112112</t>
  </si>
  <si>
    <t>Osazení betonových prstenců nebo rámů v do 100 mm</t>
  </si>
  <si>
    <t>Osazení betonových dílců prstenců nebo rámů pod poklopy a mříže, výšky do 100 mm</t>
  </si>
  <si>
    <t>72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</si>
  <si>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</si>
  <si>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</si>
  <si>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</si>
  <si>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</si>
  <si>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3.1+3.1+4.1+4.3+4.1+3.2=21,900 [A]</t>
  </si>
  <si>
    <t>552415935_R</t>
  </si>
  <si>
    <t>Kompletní zřízení kanalizační přípojky DN 200 včetně dodávky materiálu dle TZ, zemních prací a oprav povrchů</t>
  </si>
  <si>
    <t>3.5+3.3+3.2=10,000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</si>
  <si>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</si>
  <si>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</si>
  <si>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</si>
  <si>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</si>
  <si>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</si>
  <si>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</si>
  <si>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59224176</t>
  </si>
  <si>
    <t>prstenec šachtový vyrovnávací betonový 625x120x80mm</t>
  </si>
  <si>
    <t>59224184</t>
  </si>
  <si>
    <t>prstenec šachtový vyrovnávací betonový 625x120x40mm</t>
  </si>
  <si>
    <t>59224185</t>
  </si>
  <si>
    <t>prstenec šachtový vyrovnávací betonový 625x120x60mm</t>
  </si>
  <si>
    <t>59224187</t>
  </si>
  <si>
    <t>prstenec šachtový vyrovnávací betonový 625x120x100mm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</si>
  <si>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</si>
  <si>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</si>
  <si>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</si>
  <si>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</si>
  <si>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</si>
  <si>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</si>
  <si>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</si>
  <si>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59710707</t>
  </si>
  <si>
    <t>trouba kameninová glazovaná DN 300 dl 2,50m spojovací systém C Třída 240</t>
  </si>
  <si>
    <t>186.7=186,700 [A] 
A * 1.015Koeficient množství=189,501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</si>
  <si>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</si>
  <si>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</si>
  <si>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</si>
  <si>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5=5,000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</si>
  <si>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</si>
  <si>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</si>
  <si>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</si>
  <si>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</si>
  <si>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</si>
  <si>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</si>
  <si>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</si>
  <si>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</si>
  <si>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</si>
  <si>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</si>
  <si>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</si>
  <si>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</si>
  <si>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</si>
  <si>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</si>
  <si>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</si>
  <si>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</si>
  <si>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KS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</si>
  <si>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</si>
  <si>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</si>
  <si>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</si>
  <si>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</si>
  <si>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</si>
  <si>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10=10,000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</si>
  <si>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</si>
  <si>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</si>
  <si>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</si>
  <si>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</si>
  <si>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899102211_R</t>
  </si>
  <si>
    <t>Demontáž provizorního zakrytí</t>
  </si>
  <si>
    <t>71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</si>
  <si>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</si>
  <si>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</si>
  <si>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</si>
  <si>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73</t>
  </si>
  <si>
    <t>odpočet při souběhu vodovodu a dešť. kanalizace 75%' 
5*2+25.7=35,700 [A] 
Celkem: A=35,700 [B]</t>
  </si>
  <si>
    <t>74</t>
  </si>
  <si>
    <t>5*2=10,000 [A]</t>
  </si>
  <si>
    <t>75</t>
  </si>
  <si>
    <t>997</t>
  </si>
  <si>
    <t>Přesun sutě</t>
  </si>
  <si>
    <t>76</t>
  </si>
  <si>
    <t>979082213_R</t>
  </si>
  <si>
    <t>Vodorovná doprava suti po suchu</t>
  </si>
  <si>
    <t>Vodorovná doprava suti po suchu (odvoz, likvidace včetně poplatku z uložení zhotovitelem)</t>
  </si>
  <si>
    <t>SO303StokaS2-I</t>
  </si>
  <si>
    <t>KŠ16 - KŠ21' 
11.1*0.9=9,990 [A] 
'KŠ21 - KŠ22' 
20.2*0.9=18,180 [B] 
'KŠ22 - KŠ22a' 
22.6*0.9=20,340 [C] 
'rozšíření šachet' 
0.9*1.8*3=4,860 [D] 
Celkem: A+B+C+D=53,370 [E]</t>
  </si>
  <si>
    <t>odstranění provizorní úpravy' 
53.37=53,370 [A]</t>
  </si>
  <si>
    <t>75% odpočet při souběhu vodovodu a splaškové kanalizace' 
54.8*3.5*0.25=47,950 [A] 
Celkem: A=47,950 [B]</t>
  </si>
  <si>
    <t>předpoklad 16 dní' 
16*10=160,000 [A]</t>
  </si>
  <si>
    <t>společné se dešťovou kanalizací počítáno s 50%' 
(21+16)*24*0.5=444,000 [A]</t>
  </si>
  <si>
    <t>16*2=32,000 [A]</t>
  </si>
  <si>
    <t>(21+16)*0.5*2=37,000 [A]</t>
  </si>
  <si>
    <t>1*0.9=0,900 [A]</t>
  </si>
  <si>
    <t>3*0.9=2,700 [A] 
Celkem: A=2,700 [B]</t>
  </si>
  <si>
    <t>plyn' 
1*0.9*1.11*1.61=1,608 [A] 
'kabely' 
3*0.9*1.05*1.55=4,394 [B] 
Celkem: A+B=6,002 [C]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</si>
  <si>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</si>
  <si>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</si>
  <si>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</si>
  <si>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KŠ16 - KŠ21' 
2.5*0.9*2.33-2.5*0.9*0.5=4,118 [A] 
11.1*0.9*2.2-11.1*0.9*0.32=18,781 [B] 
'KŠ21 - KŠ22' 
20.2*0.9*2.84-20.2*0.9*0.32=45,814 [C] 
'KŠ22 - KŠ22a' 
22.6*0.9*2.44-22.9*0.9*0.32=43,034 [D] 
'rozšíření šachet' 
0.9*1.8*(2.07+3.56+2.33)-0.9*1.8*3*0.32=11,340 [E] 
Celkem: A+B+C+D+E=123,087 [F] 
123.087*0.6=73,852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</si>
  <si>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</si>
  <si>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</si>
  <si>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</si>
  <si>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123.087*0.3=36,926 [A]</t>
  </si>
  <si>
    <t>123.087*0.1=12,309 [A]</t>
  </si>
  <si>
    <t>celková kubarura z dešťové kanalizace stoka D1-III' 
'odpočet při souběhu vodovodu a dešťové kanalizace 75%' 
274.066*0.25=68,517 [A]</t>
  </si>
  <si>
    <t>123.087*0.6=73,852 [A]</t>
  </si>
  <si>
    <t>123.087*0.4=49,235 [A]</t>
  </si>
  <si>
    <t>tř. 3' 
123.087*0.6=73,852 [A] 
'tř. 4' 
123.087*0.3=36,926 [B] 
'tř. 5' 
123.087*0.1=12,309 [C] 
Celkem: A+B+C=123,087 [D]</t>
  </si>
  <si>
    <t>5.514+12.275=17,789 [A]</t>
  </si>
  <si>
    <t>123.087-5.562-22.879-12.727=81,919 [A] 
'provizorní úprava komunikace' 
53.37*0.32=17,078 [B] 
Celkem: A+B=98,997 [C]</t>
  </si>
  <si>
    <t>(0.9*0.49-(3.14159265359*0.15*0.15)/2)*56.4=22,879 [A] 
Celkem: A=22,879 [B]</t>
  </si>
  <si>
    <t>22.879*2=45,758 [A]</t>
  </si>
  <si>
    <t>98.997*1.85=183,144 [A]</t>
  </si>
  <si>
    <t>15511081</t>
  </si>
  <si>
    <t>15.593=15,593 [A] 
A * 1.1845Koeficient množství=18,470 [B]</t>
  </si>
  <si>
    <t>56.7=56,700 [A] 
'odpočet při souběhu vodovodu a dešťové kanalizace 75%' 
56.7*0.25=14,175 [B]</t>
  </si>
  <si>
    <t>14.175*1.1=15,593 [A]</t>
  </si>
  <si>
    <t>potrubí' 
(3.14159265359*8.8*(0.215*0.215-0.15*0.15))=0,656 [A] 
'šachty' 
(3.14159265359*2.4*(0.62*0.62-0.5*0.5))*2=2,027 [B] 
Mezisoučet: A+B=2,683 [C] 
'odpočet 50% při souběhu dešťové kanalizace' 
-2.683*0.5=-1,342 [D] 
Celkem: A+B+D=1,341 [E]</t>
  </si>
  <si>
    <t>DN300' 
3.14159265359*0.15*0.15*22.9=1,619 [A] 
Mezisoučet: A=1,619 [B] 
'odpočet 50% při souběhu dešťové kanalizace' 
-1.619*0.5=-0,810 [C] 
Celkem: A+C=0,809 [D]</t>
  </si>
  <si>
    <t>56.4=56,400 [A]</t>
  </si>
  <si>
    <t>KŠ16 - KŠ21' 
13.6*0.9*0.1=1,224 [A] 
'KŠ21 - KŠ22' 
20.2*0.9*0.1=1,818 [B] 
'KŠ22 - KŠ22a' 
22.6*0.9*0.1=2,034 [C] 
'rozšíření šachet' 
0.9*1.8*3*0.1=0,486 [D] 
Celkem: A+B+C+D=5,562 [E]</t>
  </si>
  <si>
    <t>beton pod šachty' 
1.5*1.5*0.1*3=0,675 [A] 
Celkem: A=0,675 [B]</t>
  </si>
  <si>
    <t>(0.9*0.29-(3.14159265359*0.15*0.15)/2)*56.4=12,727 [A] 
Celkem: A=12,727 [B]</t>
  </si>
  <si>
    <t>2.5*0.9=2,250 [A] 
Celkem: A=2,250 [B]</t>
  </si>
  <si>
    <t>452112122</t>
  </si>
  <si>
    <t>Osazení betonových prstenců nebo rámů v do 200 mm</t>
  </si>
  <si>
    <t>Osazení betonových dílců prstenců nebo rámů pod poklopy a mříže, výšky přes 100 do 200 mm</t>
  </si>
  <si>
    <t>0.9=0,900 [A]</t>
  </si>
  <si>
    <t>59224165_R</t>
  </si>
  <si>
    <t>skruž kanalizační s ocelovými stupadly 100x100x12cm, vyložení kameninou 180°</t>
  </si>
  <si>
    <t>skruž kanalizační s ocelovými stupadly 100x100x12cm</t>
  </si>
  <si>
    <t>59224168</t>
  </si>
  <si>
    <t>skruž betonová přechodová 62,5/100x60x12cm, stupadla poplastovaná kapsová</t>
  </si>
  <si>
    <t>59224188</t>
  </si>
  <si>
    <t>prstenec šachtový vyrovnávací betonový 625x120x120mm</t>
  </si>
  <si>
    <t>59224338_R</t>
  </si>
  <si>
    <t>dno betonové šachty kanalizační 100x80 s vyložením kameninou - kompletně</t>
  </si>
  <si>
    <t>dno betonové šachty kanalizačn 100x80  s vyložením kynety, nástupnice a stěn  kameninou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</si>
  <si>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</si>
  <si>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</si>
  <si>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</si>
  <si>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56.4=56,400 [A] 
A * 1.015Koeficient množství=57,246 [B]</t>
  </si>
  <si>
    <t>4=4,000 [A]</t>
  </si>
  <si>
    <t>odpočet při souběhu vodovodu a dešť. kanalizace 75%' 
(55+6)*0.25=15,250 [A] 
Celkem: A=15,250 [B]</t>
  </si>
  <si>
    <t>SO303StokaS2-II</t>
  </si>
  <si>
    <t>KŠ20 - KŠ29' 
2.5*0.9=2,250 [A]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</si>
  <si>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</si>
  <si>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</si>
  <si>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</si>
  <si>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KŠ20 - KŠ29' 
4.4*0.9=3,960 [A] 
8.1*1.2=9,720 [B] 
'KŠ29 - KŠ30' 
21*1.2=25,200 [C] 
'KŠ30 - KŠ31' 
25.3*1.2=30,360 [D] 
'rozšíření šachet' 
0.6*1.8*3=3,240 [E] 
Celkem: A+B+C+D+E=72,480 [F]</t>
  </si>
  <si>
    <t>předpoklad 22 dní' 
22*10=220,000 [A]</t>
  </si>
  <si>
    <t>22*24=528,000 [A]</t>
  </si>
  <si>
    <t>22*2=44,000 [A]</t>
  </si>
  <si>
    <t>5*1.2=6,000 [A] 
Celkem: A=6,000 [B]</t>
  </si>
  <si>
    <t>kabely' 
5*1.2*1.05*1.55=9,765 [A] 
Celkem: A=9,765 [B]</t>
  </si>
  <si>
    <t>KŠ20 - KŠ29' 
1.6*0.9*2.2-1.6*0.9*0.5=2,448 [A] 
2.5*0.9*2.25-2.5*0.9*0.25=4,500 [B] 
4.4*0.9*2.5-4.4*0.9*0.3=8,712 [C] 
8.1*1.2*2.7-8.1*1.2*0.3=23,328 [D] 
'KŠ29 - KŠ30' 
21*1.2*2.71-21*1.2*0.3=60,732 [E] 
'KŠ30 - KŠ31' 
25.3*1.2*3.19-25.3*1.2*0.3=87,740 [F] 
'rozšíření šachet' 
0.6*1.8*(2.82+2.6+3.77)-0.6*1.8*3*0.3=8,953 [G] 
Celkem: A+B+C+D+E+F+G=196,413 [H] 
196.413*0.6=117,848 [I]</t>
  </si>
  <si>
    <t>196.413*0.3=58,924 [A]</t>
  </si>
  <si>
    <t>196.413*0.1=19,641 [A]</t>
  </si>
  <si>
    <t>KŠ20 - KŠ29' 
8.1*2.7*2=43,740 [A] 
'KŠ29 - KŠ30' 
21*2.71*2=113,820 [B] 
'KŠ30 - KŠ31' 
25.3*3.19*2=161,414 [C] 
Celkem: A+B+C=318,974 [D]</t>
  </si>
  <si>
    <t>50% souběh s vodovodem' 
7.7*1.88*2*0.5=14,476 [A]</t>
  </si>
  <si>
    <t>196.413*0.6=117,848 [A]</t>
  </si>
  <si>
    <t>196.413*0.4=78,565 [A]</t>
  </si>
  <si>
    <t>tř. 3' 
196.413*0.6=117,848 [A] 
'tř. 4' 
196.413*0.3=58,924 [B] 
'tř. 5' 
196.413*0.1=19,641 [C] 
Celkem: A+B+C=196,413 [D]</t>
  </si>
  <si>
    <t>196.413-7.617-33.513-18.927=136,356 [A] 
Celkem: A=136,356 [B]</t>
  </si>
  <si>
    <t>(0.9*0.49-(3.14159265359*0.15*0.15)/2)*8.5=3,448 [A] 
(1.2*0.49-(3.14159265359*0.15*0.15)/2)*54.4=30,065 [B] 
Celkem: A+B=33,513 [C]</t>
  </si>
  <si>
    <t>33.513*2=67,026 [A]</t>
  </si>
  <si>
    <t>136.356*1.85=252,259 [A]</t>
  </si>
  <si>
    <t>55.2=55,200 [A] 
'odpočet při souběhu vodovodu 50%' 
7.7*0.5=3,850 [B] 
Celkem: A+B=59,050 [C]</t>
  </si>
  <si>
    <t>59.05*1.1=64,955 [A]</t>
  </si>
  <si>
    <t>64.955=64,955 [A] 
A * 1.1845Koeficient množství=76,939 [B]</t>
  </si>
  <si>
    <t>potrubí' 
(3.14159265359*56.7*(0.215*0.215-0.15*0.15))=4,226 [A] 
'šachty' 
(3.14159265359*2.4*(0.62*0.62-0.5*0.5))*4=4,053 [B] 
Mezisoučet: A+B=8,279 [C] 
'odpočet 50% při souběhu dešťové kanalizace' 
-8.279*0.5=-4,140 [D] 
Celkem: A+B+D=4,139 [E]</t>
  </si>
  <si>
    <t>KŠ20 - KŠ29' 
8.5*0.9*0.1=0,765 [A] 
8.1*1.2*0.1=0,972 [B] 
'KŠ29 - KŠ30' 
21*1.2*0.1=2,520 [C] 
'KŠ30 - KŠ31' 
25.3*1.2*0.1=3,036 [D] 
'rozšíření šachet' 
0.6*1.8*3*0.1=0,324 [E] 
Celkem: A+B+C+D+E=7,617 [F]</t>
  </si>
  <si>
    <t>(0.9*0.29-(3.14159265359*0.15*0.15)/2)*8.5=1,918 [A] 
(1.2*0.29-(3.14159265359*0.15*0.15)/2)*54.4=17,009 [B] 
Celkem: A+B=18,927 [C]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</si>
  <si>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</si>
  <si>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</si>
  <si>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</si>
  <si>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1.6*0.9=1,440 [A] 
Celkem: A=1,440 [B]</t>
  </si>
  <si>
    <t>1.6*0.9=1,440 [A] 
'KŠ20 - KŠ29' 
4.4*0.9=3,960 [B] 
8.1*1.2=9,720 [C] 
'KŠ29 - KŠ30' 
21*1.2=25,200 [D] 
'KŠ30 - KŠ31' 
25.3*1.2=30,360 [E] 
'rozšíření šachet' 
0.6*1.8*3=3,240 [F] 
Celkem: A+B+C+D+E+F=73,920 [G]</t>
  </si>
  <si>
    <t>počítáno 50% při nepoužitelnosti' 
2.5*0.9*0.5=1,125 [A] 
Celkem: A=1,125 [B]</t>
  </si>
  <si>
    <t>1+1+1=3,000 [A]</t>
  </si>
  <si>
    <t>59224162</t>
  </si>
  <si>
    <t>62.9=62,900 [A] 
A * 1.015Koeficient množství=63,844 [B]</t>
  </si>
  <si>
    <t>SO303StokaS3Ica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</si>
  <si>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</si>
  <si>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</si>
  <si>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</si>
  <si>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KŠ24 - KŠ25' 
2.7*1.2=3,240 [A] 
'KŠ25 - KŠ26' 
26.5*1.2=31,800 [B] 
'KŠ26 - KŠ27' 
14*1.2=16,800 [C] 
'rozšíření šachet' 
0.3*2*2*3=3,600 [D] 
Celkem: A+B+C+D=55,440 [E]</t>
  </si>
  <si>
    <t>štěrková komunikace KŠ24 - KŠ25' 
7.1*1.2=8,520 [A] 
Celkem: A=8,520 [B]</t>
  </si>
  <si>
    <t>113107332</t>
  </si>
  <si>
    <t>Odstranění podkladu z betonu prostého tl přes 150 do 300 mm strojně pl do 50 m2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</si>
  <si>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</si>
  <si>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KŠ23 - KŠ24' 
1.9*1.2=2,280 [A] 
'rozšíření šachet' 
0.3*1.8*2*2=2,160 [B] 
Celkem: A+B=4,440 [C]</t>
  </si>
  <si>
    <t>asfaltová komunikace místní v celé šíři' 
'50% pro dešťovou kanalizaci a 25% pro vodovod' 
'S3' 
44.6*5.5*0.25=61,325 [A] 
'v křižovatce' 
46.4*0.25=11,600 [B] 
Celkem: A+B=72,925 [C]</t>
  </si>
  <si>
    <t>113202111</t>
  </si>
  <si>
    <t>Vytrhání obrub krajníků obrubníků stojatých</t>
  </si>
  <si>
    <t>Vytrhání obrub  s vybouráním lože, s přemístěním hmot na skládku na vzdálenost do 3 m nebo s naložením na dopravní prostředek z krajníků nebo obrubníků stojatých</t>
  </si>
  <si>
    <t>předpoklad 17 dní' 
17*10=170,000 [A]</t>
  </si>
  <si>
    <t>společné s dešťovou kanalizací počítáno s 50%' 
(17+15+4)*24*0.5=432,000 [A]</t>
  </si>
  <si>
    <t>17*2=34,000 [A]</t>
  </si>
  <si>
    <t>(17+15+4)*0.5*2=36,000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</si>
  <si>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</si>
  <si>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</si>
  <si>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</si>
  <si>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2*1.2=2,400 [A]</t>
  </si>
  <si>
    <t>5*1.2=6,000 [A]</t>
  </si>
  <si>
    <t>kabely' 
5*1.2*1.05*1.55=9,765 [A] 
'plyn' 
2*1.2*1.11*1.61=4,289 [B] 
Celkem: A+B=14,054 [C]</t>
  </si>
  <si>
    <t>KŠ23 - KŠ24' 
1.56*1.2*1.9-0.3*1.2*1.9=2,873 [A] 
'KŠ24 - KŠ25' 
1.93*1.2*2.7-0.32*1.2*2.7=5,216 [B] 
1.93*1.2*7.1-0.3*1.2*7.1=13,888 [C] 
'KŠ25 - KŠ26' 
2.29*1.2*26.5-0.32*1.2*26.5=62,646 [D] 
'KŠ26 - KŠ27' 
2.24*1.2*14-0.32*1.2*14=32,256 [E] 
'rozšíření šachet' 
0.6*1.8*(1.57+2.85)-0.6*1.8*0.3*2=4,126 [F] 
0.6*1.8*(2.32+2.26+2.22)-0.6*1.8*0.32*3=6,307 [G] 
Celkem: A+B+C+D+E+F+G=127,312 [H] 
127.312*0.6=76,387 [I]</t>
  </si>
  <si>
    <t>127.312*0.3=38,194 [A]</t>
  </si>
  <si>
    <t>127.312*0.1=12,731 [A]</t>
  </si>
  <si>
    <t>KŠ23 - KŠ24' 
1.56*1.9*2=5,928 [A] 
'KŠ24 - KŠ25' 
1.93*2*9.8=37,828 [B] 
'KŠ25 - KŠ26' 
2.29*2*26.5=121,370 [C] 
'KŠ26 - KŠ27' 
2.24*2*14=62,720 [D] 
Celkem: A+B+C+D=227,846 [E]</t>
  </si>
  <si>
    <t>127.312*0.6=76,387 [A]</t>
  </si>
  <si>
    <t>127.312*0.4=50,925 [A]</t>
  </si>
  <si>
    <t>tř. 3' 
127.312*0.6=76,387 [A] 
'tř. 4' 
127.312*0.3=38,194 [B] 
'tř. 5' 
127.312*0.1=12,731 [C] 
Celkem: A+B+C=127,312 [D]</t>
  </si>
  <si>
    <t>14.105+12.751=26,856 [A]</t>
  </si>
  <si>
    <t>127.312-6.264-29.475-16.321=75,252 [A]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</si>
  <si>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</si>
  <si>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</si>
  <si>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</si>
  <si>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(1.2*0.5-(3.14159265359*0.15*0.15)/2)*52.2=29,475 [A] 
Celkem: A=29,475 [B]</t>
  </si>
  <si>
    <t>29.475*2=58,950 [A]</t>
  </si>
  <si>
    <t>(127.312-6.264-29.475-16.321)*1.85=139,216 [A]</t>
  </si>
  <si>
    <t>52.2=52,200 [A] 
Celkem: A=52,200 [B]</t>
  </si>
  <si>
    <t>52.2*1.2=62,640 [A]</t>
  </si>
  <si>
    <t>62.64=62,640 [A] 
A * 1.1845Koeficient množství=74,197 [B]</t>
  </si>
  <si>
    <t>353985584_R</t>
  </si>
  <si>
    <t>Oprava nábřežní zdi</t>
  </si>
  <si>
    <t>Bourání stoky kompletní nebo vybourání otvorů z prostého betonu plochy do 4 m2</t>
  </si>
  <si>
    <t>potrubí' 
(3.14159265359*9*(0.215*0.215-0.15*0.15))=0,671 [A] 
'šachty' 
(3.14159265359*2.5*(0.62*0.62-0.5*0.5))*2=2,111 [B] 
Celkem: A+B=2,782 [C] 
2.782/2=1,391 [D]</t>
  </si>
  <si>
    <t>DN300' 
3.14159265359*0.15*0.15*3=0,212 [A] 
Celkem: A=0,212 [B] 
0.212/2=0,106 [C]</t>
  </si>
  <si>
    <t>52.2=52,200 [A]</t>
  </si>
  <si>
    <t>454791312_R</t>
  </si>
  <si>
    <t>Těsnění spáry pomocí bobtnající pásky</t>
  </si>
  <si>
    <t>= 
'prostup nábřezní zdí' 
2=2,000 [B]</t>
  </si>
  <si>
    <t>KŠ23 - KŠ24' 
1.9*1.2*0.1=0,228 [A] 
'štěrková komunikace KŠ24 - KŠ25' 
7.1*1.2*0.1=0,852 [B] 
'KŠ24 - KŠ25' 
2.7*1.2*0.1=0,324 [C] 
'KŠ25 - KŠ26' 
26.5*1.2*0.1=3,180 [D] 
'KŠ26 - KŠ27' 
14*1.2*0.1=1,680 [E] 
Celkem: A+B+C+D+E=6,264 [F]</t>
  </si>
  <si>
    <t>podkladní beton pod šachty' 
1.5*1.5*0.1*5=1,125 [A]</t>
  </si>
  <si>
    <t>(1.2*0.29-(3.14159265359*0.15*0.15)/2)*52.2=16,321 [A] 
Celkem: A=16,321 [B]</t>
  </si>
  <si>
    <t>štěrková komunikace' 
7.1*1.2=8,520 [A] 
Celkem: A=8,520 [B]</t>
  </si>
  <si>
    <t>asfaltová komunikace místní v celé šíři' 
'50% pro dešťovou kanalizaci a 25% pro vodovod' 
44.6*5.5*0.25=61,325 [A] 
'v křižovatce' 
46.4*0.25=11,600 [B] 
Celkem: A+B=72,925 [C]</t>
  </si>
  <si>
    <t>8+5.9+2.5=16,400 [A]</t>
  </si>
  <si>
    <t>4.5=4,500 [A]</t>
  </si>
  <si>
    <t>dno betonové šachty kanalizační 100x80 s vyložením kameninou</t>
  </si>
  <si>
    <t>dno betonové šachty kanalizačn 100x80  s vyložením kynety a nástupnice kameninou</t>
  </si>
  <si>
    <t>52.2=52,200 [A] 
A * 1.015Koeficient množství=52,983 [B]</t>
  </si>
  <si>
    <t>2=2,000 [A]</t>
  </si>
  <si>
    <t>899104111</t>
  </si>
  <si>
    <t>Osazení poklopů litinových nebo ocelových včetně rámů hmotnosti nad 150 kg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</si>
  <si>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</si>
  <si>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</si>
  <si>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</si>
  <si>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stoka S3' 
(95+49.4)/2=72,200 [A] 
'v křižovatce' 
33.4/2=16,700 [B] 
Celkem: A+B=88,900 [C]</t>
  </si>
  <si>
    <t>77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</si>
  <si>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</si>
  <si>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</si>
  <si>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</si>
  <si>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prostup nábřezní zdí' 
0.5=0,500 [A]</t>
  </si>
  <si>
    <t>78</t>
  </si>
  <si>
    <t>939811589_R</t>
  </si>
  <si>
    <t>Připojení stávající stoky na novou kanalizační šachtu</t>
  </si>
  <si>
    <t>79</t>
  </si>
  <si>
    <t>977151133</t>
  </si>
  <si>
    <t>Jádrové vrty diamantovými korunkami do D 500 mm do stavebních materiálů</t>
  </si>
  <si>
    <t>Jádrové vrty diamantovými korunkami do stavebních materiálů (železobetonu, betonu, cihel, obkladů, dlažeb, kamene) průměru přes 450 do 500 mm</t>
  </si>
  <si>
    <t>80</t>
  </si>
  <si>
    <t>81</t>
  </si>
  <si>
    <t>82</t>
  </si>
  <si>
    <t>0.393+3.06=3,453 [A]</t>
  </si>
  <si>
    <t>SO303StokaS3IIc</t>
  </si>
  <si>
    <t>KŠ27 - KŠ28' 
22.5*1.2=27,000 [A] 
'rozšíření šachet' 
0.6*1.8=1,080 [B] 
Celkem: A+B=28,080 [C]</t>
  </si>
  <si>
    <t>odstranění provizorní úpravy' 
28.08=28,080 [A]</t>
  </si>
  <si>
    <t>75% odpočet při souběhu vodovodu a dešťové kanalizace' 
239.3*0.25=59,825 [A] 
Celkem: A=59,825 [B]</t>
  </si>
  <si>
    <t>předpoklad 9 dní' 
9*10=90,000 [A]</t>
  </si>
  <si>
    <t>společné se dešťovou kanalizací počítáno s 50%' 
(9+12)*24*0.5=252,000 [A]</t>
  </si>
  <si>
    <t>9*2=18,000 [A]</t>
  </si>
  <si>
    <t>(9+12)*0.5*2=21,000 [A]</t>
  </si>
  <si>
    <t>1*1.2=1,200 [A]</t>
  </si>
  <si>
    <t>2*1.2=2,400 [A] 
Celkem: A=2,400 [B]</t>
  </si>
  <si>
    <t>plyn' 
1*1.2*1.11*1.61=2,145 [A] 
'kabely' 
2*1.2*1.05*1.55=3,906 [B] 
Celkem: A+B=6,051 [C]</t>
  </si>
  <si>
    <t>KŠ27 - KŠ28' 
7.5*1.2*2.22-7.5*1.2*0.5=15,480 [A] 
22.5*1.2*2.21-22.5*1.2*0.32=51,030 [B] 
'rozšíření šachet' 
0.6*1.8*2.2-0.6*1.8*0.32=2,030 [C] 
Celkem: A+B+C=68,540 [D] 
68.54*0.6=41,124 [E]</t>
  </si>
  <si>
    <t>68.54*0.3=20,562 [A]</t>
  </si>
  <si>
    <t>68.54*0.1=6,854 [A]</t>
  </si>
  <si>
    <t>KŠ27 - KŠ28' 
30*2.22*2=133,200 [A] 
Celkem: A=133,200 [B]</t>
  </si>
  <si>
    <t>68.54*0.6=41,124 [A]</t>
  </si>
  <si>
    <t>68.54*0.4=27,416 [A]</t>
  </si>
  <si>
    <t>tř. 3' 
68.54*0.6=41,124 [A] 
'tř. 4' 
68.54*0.3=20,562 [B] 
'tř. 5' 
68.54*0.1=6,854 [C] 
Celkem: A+B+C=68,540 [D]</t>
  </si>
  <si>
    <t>6.88+6.458=13,338 [A]</t>
  </si>
  <si>
    <t>68.54-3.762-16.58-9.38=38,818 [A] 
'provizorní úprava komunikace' 
28.08*0.32=8,986 [B] 
Celkem: A+B=47,804 [C]</t>
  </si>
  <si>
    <t>(1.2*0.49-(3.14159265359*0.15*0.15)/2)*30=16,580 [A] 
Celkem: A=16,580 [B]</t>
  </si>
  <si>
    <t>16.58*2=33,160 [A]</t>
  </si>
  <si>
    <t>47.804*1.85=88,437 [A]</t>
  </si>
  <si>
    <t>35.7=35,700 [A] 
'odpočet při souběhu vodovodu a dešťové kanalizace 75%' 
35.7*0.25=8,925 [B]</t>
  </si>
  <si>
    <t>8.925*1.2=10,710 [A]</t>
  </si>
  <si>
    <t>10.71=10,710 [A] 
A * 1.1845Koeficient množství=12,686 [B]</t>
  </si>
  <si>
    <t>KŠ27 - KŠ28' 
30*1.2*0.1=3,600 [A] 
'rozšíření šachet' 
0.9*1.8*0.1=0,162 [B] 
Celkem: A+B=3,762 [C]</t>
  </si>
  <si>
    <t>beton pod šachty' 
1.5*1.5*0.1*1=0,225 [A] 
Celkem: A=0,225 [B]</t>
  </si>
  <si>
    <t>(1.2*0.29-(3.14159265359*0.15*0.15)/2)*30=9,380 [A] 
Celkem: A=9,380 [B]</t>
  </si>
  <si>
    <t>7.5*1.2=9,000 [A] 
Celkem: A=9,000 [B]</t>
  </si>
  <si>
    <t>30=30,000 [A] 
A * 1.015Koeficient množství=30,450 [B]</t>
  </si>
  <si>
    <t>odpočet při souběhu dešťové kanalizace a vodovodu 75%' 
(26+6.2)*0.25=8,050 [A] 
Celkem: A=8,050 [B]</t>
  </si>
  <si>
    <t>odpočet při souběhu dešťové kanalizace a vodovodu 75%' 
6.2*0.25=1,550 [A] 
Celkem: A=1,550 [B]</t>
  </si>
  <si>
    <t>1.825=1,825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</si>
</sst>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10000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0+O8+O117+O130+O151+O164+O189+O310+O335+O340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855</v>
      </c>
      <c s="36">
        <f>0+I8+I117+I130+I151+I164+I189+I310+I335+I340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855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25.5">
      <c r="A9" s="19" t="s">
        <v>35</v>
      </c>
      <c s="23" t="s">
        <v>20</v>
      </c>
      <c s="23" t="s">
        <v>856</v>
      </c>
      <c s="19" t="s">
        <v>37</v>
      </c>
      <c s="24" t="s">
        <v>857</v>
      </c>
      <c s="25" t="s">
        <v>141</v>
      </c>
      <c s="26">
        <v>55.44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858</v>
      </c>
    </row>
    <row r="11" spans="1:5" ht="114.75">
      <c r="A11" s="30" t="s">
        <v>41</v>
      </c>
      <c r="E11" s="37" t="s">
        <v>859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819</v>
      </c>
      <c s="19" t="s">
        <v>37</v>
      </c>
      <c s="24" t="s">
        <v>820</v>
      </c>
      <c s="25" t="s">
        <v>141</v>
      </c>
      <c s="26">
        <v>8.52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821</v>
      </c>
    </row>
    <row r="15" spans="1:5" ht="38.25">
      <c r="A15" s="30" t="s">
        <v>41</v>
      </c>
      <c r="E15" s="37" t="s">
        <v>860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861</v>
      </c>
      <c s="19" t="s">
        <v>37</v>
      </c>
      <c s="24" t="s">
        <v>862</v>
      </c>
      <c s="25" t="s">
        <v>141</v>
      </c>
      <c s="26">
        <v>4.44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863</v>
      </c>
    </row>
    <row r="19" spans="1:5" ht="63.75">
      <c r="A19" s="30" t="s">
        <v>41</v>
      </c>
      <c r="E19" s="37" t="s">
        <v>864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294</v>
      </c>
      <c s="19" t="s">
        <v>37</v>
      </c>
      <c s="24" t="s">
        <v>295</v>
      </c>
      <c s="25" t="s">
        <v>141</v>
      </c>
      <c s="26">
        <v>72.925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296</v>
      </c>
    </row>
    <row r="23" spans="1:5" ht="89.25">
      <c r="A23" s="30" t="s">
        <v>41</v>
      </c>
      <c r="E23" s="37" t="s">
        <v>865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148</v>
      </c>
      <c s="19" t="s">
        <v>37</v>
      </c>
      <c s="24" t="s">
        <v>149</v>
      </c>
      <c s="25" t="s">
        <v>141</v>
      </c>
      <c s="26">
        <v>55.44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150</v>
      </c>
    </row>
    <row r="27" spans="1:5" ht="114.75">
      <c r="A27" s="30" t="s">
        <v>41</v>
      </c>
      <c r="E27" s="37" t="s">
        <v>859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866</v>
      </c>
      <c s="19" t="s">
        <v>37</v>
      </c>
      <c s="24" t="s">
        <v>867</v>
      </c>
      <c s="25" t="s">
        <v>216</v>
      </c>
      <c s="26">
        <v>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868</v>
      </c>
    </row>
    <row r="31" spans="1:5" ht="12.75">
      <c r="A31" s="30" t="s">
        <v>41</v>
      </c>
      <c r="E31" s="31" t="s">
        <v>37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151</v>
      </c>
      <c s="19" t="s">
        <v>37</v>
      </c>
      <c s="24" t="s">
        <v>152</v>
      </c>
      <c s="25" t="s">
        <v>153</v>
      </c>
      <c s="26">
        <v>170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154</v>
      </c>
    </row>
    <row r="35" spans="1:5" ht="25.5">
      <c r="A35" s="30" t="s">
        <v>41</v>
      </c>
      <c r="E35" s="37" t="s">
        <v>869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618</v>
      </c>
      <c s="19" t="s">
        <v>37</v>
      </c>
      <c s="24" t="s">
        <v>619</v>
      </c>
      <c s="25" t="s">
        <v>153</v>
      </c>
      <c s="26">
        <v>432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620</v>
      </c>
    </row>
    <row r="39" spans="1:5" ht="25.5">
      <c r="A39" s="30" t="s">
        <v>41</v>
      </c>
      <c r="E39" s="37" t="s">
        <v>870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156</v>
      </c>
      <c s="19" t="s">
        <v>37</v>
      </c>
      <c s="24" t="s">
        <v>157</v>
      </c>
      <c s="25" t="s">
        <v>158</v>
      </c>
      <c s="26">
        <v>34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871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623</v>
      </c>
      <c s="19" t="s">
        <v>37</v>
      </c>
      <c s="24" t="s">
        <v>624</v>
      </c>
      <c s="25" t="s">
        <v>158</v>
      </c>
      <c s="26">
        <v>36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625</v>
      </c>
    </row>
    <row r="47" spans="1:5" ht="12.75">
      <c r="A47" s="30" t="s">
        <v>41</v>
      </c>
      <c r="E47" s="31" t="s">
        <v>872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873</v>
      </c>
      <c s="19" t="s">
        <v>37</v>
      </c>
      <c s="24" t="s">
        <v>874</v>
      </c>
      <c s="25" t="s">
        <v>216</v>
      </c>
      <c s="26">
        <v>2.4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875</v>
      </c>
    </row>
    <row r="51" spans="1:5" ht="12.75">
      <c r="A51" s="30" t="s">
        <v>41</v>
      </c>
      <c r="E51" s="31" t="s">
        <v>876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391</v>
      </c>
    </row>
    <row r="55" spans="1:5" ht="12.75">
      <c r="A55" s="30" t="s">
        <v>41</v>
      </c>
      <c r="E55" s="31" t="s">
        <v>877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393</v>
      </c>
      <c s="19" t="s">
        <v>37</v>
      </c>
      <c s="24" t="s">
        <v>394</v>
      </c>
      <c s="25" t="s">
        <v>163</v>
      </c>
      <c s="26">
        <v>14.054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395</v>
      </c>
    </row>
    <row r="59" spans="1:5" ht="63.75">
      <c r="A59" s="30" t="s">
        <v>41</v>
      </c>
      <c r="E59" s="37" t="s">
        <v>878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768</v>
      </c>
      <c s="19" t="s">
        <v>37</v>
      </c>
      <c s="24" t="s">
        <v>769</v>
      </c>
      <c s="25" t="s">
        <v>163</v>
      </c>
      <c s="26">
        <v>76.387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770</v>
      </c>
    </row>
    <row r="63" spans="1:5" ht="178.5">
      <c r="A63" s="30" t="s">
        <v>41</v>
      </c>
      <c r="E63" s="37" t="s">
        <v>879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772</v>
      </c>
      <c s="19" t="s">
        <v>37</v>
      </c>
      <c s="24" t="s">
        <v>773</v>
      </c>
      <c s="25" t="s">
        <v>163</v>
      </c>
      <c s="26">
        <v>38.194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774</v>
      </c>
    </row>
    <row r="67" spans="1:5" ht="12.75">
      <c r="A67" s="30" t="s">
        <v>41</v>
      </c>
      <c r="E67" s="31" t="s">
        <v>880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83</v>
      </c>
      <c s="23" t="s">
        <v>405</v>
      </c>
      <c s="19" t="s">
        <v>37</v>
      </c>
      <c s="24" t="s">
        <v>406</v>
      </c>
      <c s="25" t="s">
        <v>163</v>
      </c>
      <c s="26">
        <v>12.731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407</v>
      </c>
    </row>
    <row r="71" spans="1:5" ht="12.75">
      <c r="A71" s="30" t="s">
        <v>41</v>
      </c>
      <c r="E71" s="31" t="s">
        <v>881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86</v>
      </c>
      <c s="23" t="s">
        <v>174</v>
      </c>
      <c s="19" t="s">
        <v>37</v>
      </c>
      <c s="24" t="s">
        <v>175</v>
      </c>
      <c s="25" t="s">
        <v>163</v>
      </c>
      <c s="26">
        <v>12.731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176</v>
      </c>
    </row>
    <row r="75" spans="1:5" ht="12.75">
      <c r="A75" s="30" t="s">
        <v>41</v>
      </c>
      <c r="E75" s="31" t="s">
        <v>881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409</v>
      </c>
      <c s="19" t="s">
        <v>37</v>
      </c>
      <c s="24" t="s">
        <v>410</v>
      </c>
      <c s="25" t="s">
        <v>141</v>
      </c>
      <c s="26">
        <v>227.846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411</v>
      </c>
    </row>
    <row r="79" spans="1:5" ht="114.75">
      <c r="A79" s="30" t="s">
        <v>41</v>
      </c>
      <c r="E79" s="37" t="s">
        <v>882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418</v>
      </c>
      <c s="19" t="s">
        <v>37</v>
      </c>
      <c s="24" t="s">
        <v>419</v>
      </c>
      <c s="25" t="s">
        <v>141</v>
      </c>
      <c s="26">
        <v>227.846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420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76.387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883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50.925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884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127.312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885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196</v>
      </c>
      <c s="19" t="s">
        <v>37</v>
      </c>
      <c s="24" t="s">
        <v>197</v>
      </c>
      <c s="25" t="s">
        <v>198</v>
      </c>
      <c s="26">
        <v>26.856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41</v>
      </c>
      <c r="E99" s="31" t="s">
        <v>886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200</v>
      </c>
      <c s="19" t="s">
        <v>37</v>
      </c>
      <c s="24" t="s">
        <v>201</v>
      </c>
      <c s="25" t="s">
        <v>163</v>
      </c>
      <c s="26">
        <v>75.252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202</v>
      </c>
    </row>
    <row r="103" spans="1:5" ht="12.75">
      <c r="A103" s="30" t="s">
        <v>41</v>
      </c>
      <c r="E103" s="31" t="s">
        <v>887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888</v>
      </c>
      <c s="19" t="s">
        <v>37</v>
      </c>
      <c s="24" t="s">
        <v>889</v>
      </c>
      <c s="25" t="s">
        <v>163</v>
      </c>
      <c s="26">
        <v>29.475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38.25">
      <c r="A106" s="28" t="s">
        <v>40</v>
      </c>
      <c r="E106" s="29" t="s">
        <v>890</v>
      </c>
    </row>
    <row r="107" spans="1:5" ht="25.5">
      <c r="A107" s="30" t="s">
        <v>41</v>
      </c>
      <c r="E107" s="31" t="s">
        <v>891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645</v>
      </c>
      <c s="19" t="s">
        <v>37</v>
      </c>
      <c s="24" t="s">
        <v>646</v>
      </c>
      <c s="25" t="s">
        <v>198</v>
      </c>
      <c s="26">
        <v>58.95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646</v>
      </c>
    </row>
    <row r="111" spans="1:5" ht="12.75">
      <c r="A111" s="30" t="s">
        <v>41</v>
      </c>
      <c r="E111" s="31" t="s">
        <v>892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111</v>
      </c>
      <c s="23" t="s">
        <v>210</v>
      </c>
      <c s="19" t="s">
        <v>37</v>
      </c>
      <c s="24" t="s">
        <v>211</v>
      </c>
      <c s="25" t="s">
        <v>198</v>
      </c>
      <c s="26">
        <v>139.216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211</v>
      </c>
    </row>
    <row r="115" spans="1:5" ht="12.75">
      <c r="A115" s="30" t="s">
        <v>41</v>
      </c>
      <c r="E115" s="31" t="s">
        <v>893</v>
      </c>
    </row>
    <row r="116" spans="1:5" ht="12.75">
      <c r="A116" t="s">
        <v>42</v>
      </c>
      <c r="E116" s="29" t="s">
        <v>37</v>
      </c>
    </row>
    <row r="117" spans="1:18" ht="12.75" customHeight="1">
      <c r="A117" s="5" t="s">
        <v>33</v>
      </c>
      <c s="5"/>
      <c s="34" t="s">
        <v>14</v>
      </c>
      <c s="5"/>
      <c s="21" t="s">
        <v>213</v>
      </c>
      <c s="5"/>
      <c s="5"/>
      <c s="5"/>
      <c s="35">
        <f>0+Q117</f>
      </c>
      <c r="O117">
        <f>0+R117</f>
      </c>
      <c r="Q117">
        <f>0+I118+I122+I126</f>
      </c>
      <c>
        <f>0+O118+O122+O126</f>
      </c>
    </row>
    <row r="118" spans="1:16" ht="25.5">
      <c r="A118" s="19" t="s">
        <v>35</v>
      </c>
      <c s="23" t="s">
        <v>122</v>
      </c>
      <c s="23" t="s">
        <v>214</v>
      </c>
      <c s="19" t="s">
        <v>37</v>
      </c>
      <c s="24" t="s">
        <v>215</v>
      </c>
      <c s="25" t="s">
        <v>216</v>
      </c>
      <c s="26">
        <v>52.2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38.25">
      <c r="A119" s="28" t="s">
        <v>40</v>
      </c>
      <c r="E119" s="29" t="s">
        <v>217</v>
      </c>
    </row>
    <row r="120" spans="1:5" ht="25.5">
      <c r="A120" s="30" t="s">
        <v>41</v>
      </c>
      <c r="E120" s="31" t="s">
        <v>894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127</v>
      </c>
      <c s="23" t="s">
        <v>219</v>
      </c>
      <c s="19" t="s">
        <v>37</v>
      </c>
      <c s="24" t="s">
        <v>220</v>
      </c>
      <c s="25" t="s">
        <v>141</v>
      </c>
      <c s="26">
        <v>62.64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221</v>
      </c>
    </row>
    <row r="124" spans="1:5" ht="12.75">
      <c r="A124" s="30" t="s">
        <v>41</v>
      </c>
      <c r="E124" s="31" t="s">
        <v>895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131</v>
      </c>
      <c s="23" t="s">
        <v>223</v>
      </c>
      <c s="19" t="s">
        <v>37</v>
      </c>
      <c s="24" t="s">
        <v>224</v>
      </c>
      <c s="25" t="s">
        <v>141</v>
      </c>
      <c s="26">
        <v>74.197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224</v>
      </c>
    </row>
    <row r="128" spans="1:5" ht="25.5">
      <c r="A128" s="30" t="s">
        <v>41</v>
      </c>
      <c r="E128" s="31" t="s">
        <v>896</v>
      </c>
    </row>
    <row r="129" spans="1:5" ht="12.75">
      <c r="A129" t="s">
        <v>42</v>
      </c>
      <c r="E129" s="29" t="s">
        <v>37</v>
      </c>
    </row>
    <row r="130" spans="1:18" ht="12.75" customHeight="1">
      <c r="A130" s="5" t="s">
        <v>33</v>
      </c>
      <c s="5"/>
      <c s="34" t="s">
        <v>12</v>
      </c>
      <c s="5"/>
      <c s="21" t="s">
        <v>652</v>
      </c>
      <c s="5"/>
      <c s="5"/>
      <c s="5"/>
      <c s="35">
        <f>0+Q130</f>
      </c>
      <c r="O130">
        <f>0+R130</f>
      </c>
      <c r="Q130">
        <f>0+I131+I135+I139+I143+I147</f>
      </c>
      <c>
        <f>0+O131+O135+O139+O143+O147</f>
      </c>
    </row>
    <row r="131" spans="1:16" ht="12.75">
      <c r="A131" s="19" t="s">
        <v>35</v>
      </c>
      <c s="23" t="s">
        <v>134</v>
      </c>
      <c s="23" t="s">
        <v>897</v>
      </c>
      <c s="19" t="s">
        <v>37</v>
      </c>
      <c s="24" t="s">
        <v>898</v>
      </c>
      <c s="25" t="s">
        <v>39</v>
      </c>
      <c s="26">
        <v>1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255</v>
      </c>
      <c s="23" t="s">
        <v>653</v>
      </c>
      <c s="19" t="s">
        <v>37</v>
      </c>
      <c s="24" t="s">
        <v>899</v>
      </c>
      <c s="25" t="s">
        <v>163</v>
      </c>
      <c s="26">
        <v>1.391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655</v>
      </c>
    </row>
    <row r="137" spans="1:5" ht="76.5">
      <c r="A137" s="30" t="s">
        <v>41</v>
      </c>
      <c r="E137" s="37" t="s">
        <v>900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274</v>
      </c>
      <c s="23" t="s">
        <v>657</v>
      </c>
      <c s="19" t="s">
        <v>37</v>
      </c>
      <c s="24" t="s">
        <v>658</v>
      </c>
      <c s="25" t="s">
        <v>163</v>
      </c>
      <c s="26">
        <v>0.106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51">
      <c r="A141" s="30" t="s">
        <v>41</v>
      </c>
      <c r="E141" s="37" t="s">
        <v>901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262</v>
      </c>
      <c s="23" t="s">
        <v>660</v>
      </c>
      <c s="19" t="s">
        <v>37</v>
      </c>
      <c s="24" t="s">
        <v>661</v>
      </c>
      <c s="25" t="s">
        <v>216</v>
      </c>
      <c s="26">
        <v>52.2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662</v>
      </c>
    </row>
    <row r="145" spans="1:5" ht="12.75">
      <c r="A145" s="30" t="s">
        <v>41</v>
      </c>
      <c r="E145" s="31" t="s">
        <v>902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259</v>
      </c>
      <c s="23" t="s">
        <v>903</v>
      </c>
      <c s="19" t="s">
        <v>37</v>
      </c>
      <c s="24" t="s">
        <v>904</v>
      </c>
      <c s="25" t="s">
        <v>216</v>
      </c>
      <c s="26">
        <v>2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904</v>
      </c>
    </row>
    <row r="149" spans="1:5" ht="38.25">
      <c r="A149" s="30" t="s">
        <v>41</v>
      </c>
      <c r="E149" s="31" t="s">
        <v>905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225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278</v>
      </c>
      <c s="23" t="s">
        <v>228</v>
      </c>
      <c s="19" t="s">
        <v>37</v>
      </c>
      <c s="24" t="s">
        <v>229</v>
      </c>
      <c s="25" t="s">
        <v>163</v>
      </c>
      <c s="26">
        <v>6.264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230</v>
      </c>
    </row>
    <row r="154" spans="1:5" ht="140.25">
      <c r="A154" s="30" t="s">
        <v>41</v>
      </c>
      <c r="E154" s="37" t="s">
        <v>906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282</v>
      </c>
      <c s="23" t="s">
        <v>664</v>
      </c>
      <c s="19" t="s">
        <v>37</v>
      </c>
      <c s="24" t="s">
        <v>665</v>
      </c>
      <c s="25" t="s">
        <v>163</v>
      </c>
      <c s="26">
        <v>1.125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666</v>
      </c>
    </row>
    <row r="158" spans="1:5" ht="25.5">
      <c r="A158" s="30" t="s">
        <v>41</v>
      </c>
      <c r="E158" s="37" t="s">
        <v>907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287</v>
      </c>
      <c s="23" t="s">
        <v>668</v>
      </c>
      <c s="19" t="s">
        <v>37</v>
      </c>
      <c s="24" t="s">
        <v>669</v>
      </c>
      <c s="25" t="s">
        <v>163</v>
      </c>
      <c s="26">
        <v>16.321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670</v>
      </c>
    </row>
    <row r="162" spans="1:5" ht="25.5">
      <c r="A162" s="30" t="s">
        <v>41</v>
      </c>
      <c r="E162" s="31" t="s">
        <v>908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235</v>
      </c>
      <c s="5"/>
      <c s="5"/>
      <c s="5"/>
      <c s="35">
        <f>0+Q164</f>
      </c>
      <c r="O164">
        <f>0+R164</f>
      </c>
      <c r="Q164">
        <f>0+I165+I169+I173+I177+I181+I185</f>
      </c>
      <c>
        <f>0+O165+O169+O173+O177+O181+O185</f>
      </c>
    </row>
    <row r="165" spans="1:16" ht="12.75">
      <c r="A165" s="19" t="s">
        <v>35</v>
      </c>
      <c s="23" t="s">
        <v>250</v>
      </c>
      <c s="23" t="s">
        <v>322</v>
      </c>
      <c s="19" t="s">
        <v>37</v>
      </c>
      <c s="24" t="s">
        <v>323</v>
      </c>
      <c s="25" t="s">
        <v>141</v>
      </c>
      <c s="26">
        <v>8.52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324</v>
      </c>
    </row>
    <row r="167" spans="1:5" ht="38.25">
      <c r="A167" s="30" t="s">
        <v>41</v>
      </c>
      <c r="E167" s="37" t="s">
        <v>909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247</v>
      </c>
      <c s="23" t="s">
        <v>236</v>
      </c>
      <c s="19" t="s">
        <v>37</v>
      </c>
      <c s="24" t="s">
        <v>237</v>
      </c>
      <c s="25" t="s">
        <v>141</v>
      </c>
      <c s="26">
        <v>55.44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238</v>
      </c>
    </row>
    <row r="171" spans="1:5" ht="114.75">
      <c r="A171" s="30" t="s">
        <v>41</v>
      </c>
      <c r="E171" s="37" t="s">
        <v>859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336</v>
      </c>
      <c s="23" t="s">
        <v>239</v>
      </c>
      <c s="19" t="s">
        <v>37</v>
      </c>
      <c s="24" t="s">
        <v>240</v>
      </c>
      <c s="25" t="s">
        <v>141</v>
      </c>
      <c s="26">
        <v>55.44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241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340</v>
      </c>
      <c s="23" t="s">
        <v>242</v>
      </c>
      <c s="19" t="s">
        <v>37</v>
      </c>
      <c s="24" t="s">
        <v>243</v>
      </c>
      <c s="25" t="s">
        <v>141</v>
      </c>
      <c s="26">
        <v>55.44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244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359</v>
      </c>
      <c s="23" t="s">
        <v>325</v>
      </c>
      <c s="19" t="s">
        <v>37</v>
      </c>
      <c s="24" t="s">
        <v>326</v>
      </c>
      <c s="25" t="s">
        <v>141</v>
      </c>
      <c s="26">
        <v>72.925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327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25.5">
      <c r="A185" s="19" t="s">
        <v>35</v>
      </c>
      <c s="23" t="s">
        <v>343</v>
      </c>
      <c s="23" t="s">
        <v>328</v>
      </c>
      <c s="19" t="s">
        <v>37</v>
      </c>
      <c s="24" t="s">
        <v>329</v>
      </c>
      <c s="25" t="s">
        <v>141</v>
      </c>
      <c s="26">
        <v>72.925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330</v>
      </c>
    </row>
    <row r="187" spans="1:5" ht="76.5">
      <c r="A187" s="30" t="s">
        <v>41</v>
      </c>
      <c r="E187" s="37" t="s">
        <v>910</v>
      </c>
    </row>
    <row r="188" spans="1:5" ht="12.75">
      <c r="A188" t="s">
        <v>42</v>
      </c>
      <c r="E188" s="29" t="s">
        <v>37</v>
      </c>
    </row>
    <row r="189" spans="1:18" ht="12.75" customHeight="1">
      <c r="A189" s="5" t="s">
        <v>33</v>
      </c>
      <c s="5"/>
      <c s="34" t="s">
        <v>60</v>
      </c>
      <c s="5"/>
      <c s="21" t="s">
        <v>254</v>
      </c>
      <c s="5"/>
      <c s="5"/>
      <c s="5"/>
      <c s="35">
        <f>0+Q189</f>
      </c>
      <c r="O189">
        <f>0+R189</f>
      </c>
      <c r="Q189">
        <f>0+I190+I194+I198+I202+I206+I210+I214+I218+I222+I226+I230+I234+I238+I242+I246+I250+I254+I258+I262+I266+I270+I274+I278+I282+I286+I290+I294+I298+I302+I306</f>
      </c>
      <c>
        <f>0+O190+O194+O198+O202+O206+O210+O214+O218+O222+O226+O230+O234+O238+O242+O246+O250+O254+O258+O262+O266+O270+O274+O278+O282+O286+O290+O294+O298+O302+O306</f>
      </c>
    </row>
    <row r="190" spans="1:16" ht="12.75">
      <c r="A190" s="19" t="s">
        <v>35</v>
      </c>
      <c s="23" t="s">
        <v>365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25.5">
      <c r="A191" s="28" t="s">
        <v>40</v>
      </c>
      <c r="E191" s="29" t="s">
        <v>675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376</v>
      </c>
      <c s="23" t="s">
        <v>797</v>
      </c>
      <c s="19" t="s">
        <v>37</v>
      </c>
      <c s="24" t="s">
        <v>798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799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748</v>
      </c>
      <c s="23" t="s">
        <v>677</v>
      </c>
      <c s="19" t="s">
        <v>37</v>
      </c>
      <c s="24" t="s">
        <v>678</v>
      </c>
      <c s="25" t="s">
        <v>47</v>
      </c>
      <c s="26">
        <v>5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678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332</v>
      </c>
      <c s="23" t="s">
        <v>679</v>
      </c>
      <c s="19" t="s">
        <v>37</v>
      </c>
      <c s="24" t="s">
        <v>680</v>
      </c>
      <c s="25" t="s">
        <v>216</v>
      </c>
      <c s="26">
        <v>16.4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911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331</v>
      </c>
      <c s="23" t="s">
        <v>682</v>
      </c>
      <c s="19" t="s">
        <v>37</v>
      </c>
      <c s="24" t="s">
        <v>683</v>
      </c>
      <c s="25" t="s">
        <v>216</v>
      </c>
      <c s="26">
        <v>4.5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912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512</v>
      </c>
      <c s="23" t="s">
        <v>685</v>
      </c>
      <c s="19" t="s">
        <v>37</v>
      </c>
      <c s="24" t="s">
        <v>686</v>
      </c>
      <c s="25" t="s">
        <v>47</v>
      </c>
      <c s="26">
        <v>5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686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524</v>
      </c>
      <c s="23" t="s">
        <v>689</v>
      </c>
      <c s="19" t="s">
        <v>37</v>
      </c>
      <c s="24" t="s">
        <v>690</v>
      </c>
      <c s="25" t="s">
        <v>47</v>
      </c>
      <c s="26">
        <v>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475</v>
      </c>
      <c s="23" t="s">
        <v>804</v>
      </c>
      <c s="19" t="s">
        <v>37</v>
      </c>
      <c s="24" t="s">
        <v>805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805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352</v>
      </c>
      <c s="23" t="s">
        <v>691</v>
      </c>
      <c s="19" t="s">
        <v>37</v>
      </c>
      <c s="24" t="s">
        <v>692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368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696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371</v>
      </c>
      <c s="23" t="s">
        <v>697</v>
      </c>
      <c s="19" t="s">
        <v>37</v>
      </c>
      <c s="24" t="s">
        <v>698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698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381</v>
      </c>
      <c s="23" t="s">
        <v>806</v>
      </c>
      <c s="19" t="s">
        <v>37</v>
      </c>
      <c s="24" t="s">
        <v>807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807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488</v>
      </c>
      <c s="23" t="s">
        <v>699</v>
      </c>
      <c s="19" t="s">
        <v>37</v>
      </c>
      <c s="24" t="s">
        <v>700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447</v>
      </c>
      <c s="23" t="s">
        <v>808</v>
      </c>
      <c s="19" t="s">
        <v>37</v>
      </c>
      <c s="24" t="s">
        <v>913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914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446</v>
      </c>
      <c s="23" t="s">
        <v>701</v>
      </c>
      <c s="19" t="s">
        <v>37</v>
      </c>
      <c s="24" t="s">
        <v>702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703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474</v>
      </c>
      <c s="23" t="s">
        <v>704</v>
      </c>
      <c s="19" t="s">
        <v>37</v>
      </c>
      <c s="24" t="s">
        <v>705</v>
      </c>
      <c s="25" t="s">
        <v>47</v>
      </c>
      <c s="26">
        <v>9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705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742</v>
      </c>
      <c s="23" t="s">
        <v>811</v>
      </c>
      <c s="19" t="s">
        <v>37</v>
      </c>
      <c s="24" t="s">
        <v>812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813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346</v>
      </c>
      <c s="23" t="s">
        <v>706</v>
      </c>
      <c s="19" t="s">
        <v>37</v>
      </c>
      <c s="24" t="s">
        <v>707</v>
      </c>
      <c s="25" t="s">
        <v>216</v>
      </c>
      <c s="26">
        <v>52.983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707</v>
      </c>
    </row>
    <row r="260" spans="1:5" ht="25.5">
      <c r="A260" s="30" t="s">
        <v>41</v>
      </c>
      <c r="E260" s="31" t="s">
        <v>915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364</v>
      </c>
      <c s="23" t="s">
        <v>709</v>
      </c>
      <c s="19" t="s">
        <v>37</v>
      </c>
      <c s="24" t="s">
        <v>710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711</v>
      </c>
    </row>
    <row r="264" spans="1:5" ht="12.75">
      <c r="A264" s="30" t="s">
        <v>41</v>
      </c>
      <c r="E264" s="31" t="s">
        <v>916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355</v>
      </c>
      <c s="23" t="s">
        <v>713</v>
      </c>
      <c s="19" t="s">
        <v>37</v>
      </c>
      <c s="24" t="s">
        <v>714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715</v>
      </c>
    </row>
    <row r="268" spans="1:5" ht="12.75">
      <c r="A268" s="30" t="s">
        <v>41</v>
      </c>
      <c r="E268" s="31" t="s">
        <v>358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349</v>
      </c>
      <c s="23" t="s">
        <v>717</v>
      </c>
      <c s="19" t="s">
        <v>37</v>
      </c>
      <c s="24" t="s">
        <v>718</v>
      </c>
      <c s="25" t="s">
        <v>216</v>
      </c>
      <c s="26">
        <v>52.2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719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363</v>
      </c>
      <c s="23" t="s">
        <v>720</v>
      </c>
      <c s="19" t="s">
        <v>37</v>
      </c>
      <c s="24" t="s">
        <v>721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722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466</v>
      </c>
      <c s="23" t="s">
        <v>723</v>
      </c>
      <c s="19" t="s">
        <v>37</v>
      </c>
      <c s="24" t="s">
        <v>724</v>
      </c>
      <c s="25" t="s">
        <v>725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726</v>
      </c>
    </row>
    <row r="280" spans="1:5" ht="12.75">
      <c r="A280" s="30" t="s">
        <v>41</v>
      </c>
      <c r="E280" s="31" t="s">
        <v>815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469</v>
      </c>
      <c s="23" t="s">
        <v>727</v>
      </c>
      <c s="19" t="s">
        <v>37</v>
      </c>
      <c s="24" t="s">
        <v>728</v>
      </c>
      <c s="25" t="s">
        <v>729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726</v>
      </c>
    </row>
    <row r="284" spans="1:5" ht="12.75">
      <c r="A284" s="30" t="s">
        <v>41</v>
      </c>
      <c r="E284" s="31" t="s">
        <v>712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519</v>
      </c>
      <c s="23" t="s">
        <v>730</v>
      </c>
      <c s="19" t="s">
        <v>37</v>
      </c>
      <c s="24" t="s">
        <v>731</v>
      </c>
      <c s="25" t="s">
        <v>47</v>
      </c>
      <c s="26">
        <v>4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732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523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734</v>
      </c>
    </row>
    <row r="292" spans="1:5" ht="12.75">
      <c r="A292" s="30" t="s">
        <v>41</v>
      </c>
      <c r="E292" s="31" t="s">
        <v>815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525</v>
      </c>
      <c s="23" t="s">
        <v>736</v>
      </c>
      <c s="19" t="s">
        <v>37</v>
      </c>
      <c s="24" t="s">
        <v>737</v>
      </c>
      <c s="25" t="s">
        <v>47</v>
      </c>
      <c s="26">
        <v>5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737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528</v>
      </c>
      <c s="23" t="s">
        <v>738</v>
      </c>
      <c s="19" t="s">
        <v>37</v>
      </c>
      <c s="24" t="s">
        <v>739</v>
      </c>
      <c s="25" t="s">
        <v>47</v>
      </c>
      <c s="26">
        <v>5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25.5">
      <c r="A299" s="28" t="s">
        <v>40</v>
      </c>
      <c r="E299" s="29" t="s">
        <v>739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12.75">
      <c r="A302" s="19" t="s">
        <v>35</v>
      </c>
      <c s="23" t="s">
        <v>676</v>
      </c>
      <c s="23" t="s">
        <v>740</v>
      </c>
      <c s="19" t="s">
        <v>37</v>
      </c>
      <c s="24" t="s">
        <v>741</v>
      </c>
      <c s="25" t="s">
        <v>47</v>
      </c>
      <c s="26">
        <v>5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37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746</v>
      </c>
      <c s="23" t="s">
        <v>917</v>
      </c>
      <c s="19" t="s">
        <v>37</v>
      </c>
      <c s="24" t="s">
        <v>918</v>
      </c>
      <c s="25" t="s">
        <v>47</v>
      </c>
      <c s="26">
        <v>5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918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0+I311+I315+I319+I323+I327+I331</f>
      </c>
      <c>
        <f>0+O311+O315+O319+O323+O327+O331</f>
      </c>
    </row>
    <row r="311" spans="1:16" ht="25.5">
      <c r="A311" s="19" t="s">
        <v>35</v>
      </c>
      <c s="23" t="s">
        <v>750</v>
      </c>
      <c s="23" t="s">
        <v>919</v>
      </c>
      <c s="19" t="s">
        <v>37</v>
      </c>
      <c s="24" t="s">
        <v>920</v>
      </c>
      <c s="25" t="s">
        <v>216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38.25">
      <c r="A312" s="28" t="s">
        <v>40</v>
      </c>
      <c r="E312" s="29" t="s">
        <v>921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753</v>
      </c>
      <c s="23" t="s">
        <v>372</v>
      </c>
      <c s="19" t="s">
        <v>37</v>
      </c>
      <c s="24" t="s">
        <v>373</v>
      </c>
      <c s="25" t="s">
        <v>216</v>
      </c>
      <c s="26">
        <v>88.9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374</v>
      </c>
    </row>
    <row r="317" spans="1:5" ht="63.75">
      <c r="A317" s="30" t="s">
        <v>41</v>
      </c>
      <c r="E317" s="37" t="s">
        <v>922</v>
      </c>
    </row>
    <row r="318" spans="1:5" ht="12.75">
      <c r="A318" t="s">
        <v>42</v>
      </c>
      <c r="E318" s="29" t="s">
        <v>37</v>
      </c>
    </row>
    <row r="319" spans="1:16" ht="25.5">
      <c r="A319" s="19" t="s">
        <v>35</v>
      </c>
      <c s="23" t="s">
        <v>923</v>
      </c>
      <c s="23" t="s">
        <v>924</v>
      </c>
      <c s="19" t="s">
        <v>37</v>
      </c>
      <c s="24" t="s">
        <v>925</v>
      </c>
      <c s="25" t="s">
        <v>163</v>
      </c>
      <c s="26">
        <v>0.5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926</v>
      </c>
    </row>
    <row r="321" spans="1:5" ht="25.5">
      <c r="A321" s="30" t="s">
        <v>41</v>
      </c>
      <c r="E321" s="37" t="s">
        <v>927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928</v>
      </c>
      <c s="23" t="s">
        <v>929</v>
      </c>
      <c s="19" t="s">
        <v>37</v>
      </c>
      <c s="24" t="s">
        <v>930</v>
      </c>
      <c s="25" t="s">
        <v>39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37</v>
      </c>
    </row>
    <row r="325" spans="1:5" ht="12.75">
      <c r="A325" s="30" t="s">
        <v>41</v>
      </c>
      <c r="E325" s="31" t="s">
        <v>358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931</v>
      </c>
      <c s="23" t="s">
        <v>932</v>
      </c>
      <c s="19" t="s">
        <v>37</v>
      </c>
      <c s="24" t="s">
        <v>933</v>
      </c>
      <c s="25" t="s">
        <v>216</v>
      </c>
      <c s="26">
        <v>0.5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25.5">
      <c r="A328" s="28" t="s">
        <v>40</v>
      </c>
      <c r="E328" s="29" t="s">
        <v>934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935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51">
      <c r="A332" s="28" t="s">
        <v>40</v>
      </c>
      <c r="E332" s="29" t="s">
        <v>608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8" ht="12.75" customHeight="1">
      <c r="A335" s="5" t="s">
        <v>33</v>
      </c>
      <c s="5"/>
      <c s="34" t="s">
        <v>285</v>
      </c>
      <c s="5"/>
      <c s="21" t="s">
        <v>286</v>
      </c>
      <c s="5"/>
      <c s="5"/>
      <c s="5"/>
      <c s="35">
        <f>0+Q335</f>
      </c>
      <c r="O335">
        <f>0+R335</f>
      </c>
      <c r="Q335">
        <f>0+I336</f>
      </c>
      <c>
        <f>0+O336</f>
      </c>
    </row>
    <row r="336" spans="1:16" ht="12.75">
      <c r="A336" s="19" t="s">
        <v>35</v>
      </c>
      <c s="23" t="s">
        <v>936</v>
      </c>
      <c s="23" t="s">
        <v>288</v>
      </c>
      <c s="19" t="s">
        <v>37</v>
      </c>
      <c s="24" t="s">
        <v>289</v>
      </c>
      <c s="25" t="s">
        <v>198</v>
      </c>
      <c s="26">
        <v>246.877</v>
      </c>
      <c s="27">
        <v>0</v>
      </c>
      <c s="27">
        <f>ROUND(ROUND(H336,2)*ROUND(G336,3),2)</f>
      </c>
      <c r="O336">
        <f>(I336*21)/100</f>
      </c>
      <c t="s">
        <v>14</v>
      </c>
    </row>
    <row r="337" spans="1:5" ht="38.25">
      <c r="A337" s="28" t="s">
        <v>40</v>
      </c>
      <c r="E337" s="29" t="s">
        <v>290</v>
      </c>
    </row>
    <row r="338" spans="1:5" ht="12.75">
      <c r="A338" s="30" t="s">
        <v>41</v>
      </c>
      <c r="E338" s="31" t="s">
        <v>37</v>
      </c>
    </row>
    <row r="339" spans="1:5" ht="12.75">
      <c r="A339" t="s">
        <v>42</v>
      </c>
      <c r="E339" s="29" t="s">
        <v>37</v>
      </c>
    </row>
    <row r="340" spans="1:18" ht="12.75" customHeight="1">
      <c r="A340" s="5" t="s">
        <v>33</v>
      </c>
      <c s="5"/>
      <c s="34" t="s">
        <v>751</v>
      </c>
      <c s="5"/>
      <c s="21" t="s">
        <v>752</v>
      </c>
      <c s="5"/>
      <c s="5"/>
      <c s="5"/>
      <c s="35">
        <f>0+Q340</f>
      </c>
      <c r="O340">
        <f>0+R340</f>
      </c>
      <c r="Q340">
        <f>0+I341</f>
      </c>
      <c>
        <f>0+O341</f>
      </c>
    </row>
    <row r="341" spans="1:16" ht="12.75">
      <c r="A341" s="19" t="s">
        <v>35</v>
      </c>
      <c s="23" t="s">
        <v>937</v>
      </c>
      <c s="23" t="s">
        <v>754</v>
      </c>
      <c s="19" t="s">
        <v>37</v>
      </c>
      <c s="24" t="s">
        <v>755</v>
      </c>
      <c s="25" t="s">
        <v>198</v>
      </c>
      <c s="26">
        <v>3.453</v>
      </c>
      <c s="27">
        <v>0</v>
      </c>
      <c s="27">
        <f>ROUND(ROUND(H341,2)*ROUND(G341,3),2)</f>
      </c>
      <c r="O341">
        <f>(I341*21)/100</f>
      </c>
      <c t="s">
        <v>14</v>
      </c>
    </row>
    <row r="342" spans="1:5" ht="25.5">
      <c r="A342" s="28" t="s">
        <v>40</v>
      </c>
      <c r="E342" s="29" t="s">
        <v>756</v>
      </c>
    </row>
    <row r="343" spans="1:5" ht="12.75">
      <c r="A343" s="30" t="s">
        <v>41</v>
      </c>
      <c r="E343" s="31" t="s">
        <v>938</v>
      </c>
    </row>
    <row r="344" spans="1:5" ht="12.75">
      <c r="A344" t="s">
        <v>42</v>
      </c>
      <c r="E34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0+O8+O109+O122+O127+O140+O169+O242+O251+O256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939</v>
      </c>
      <c s="36">
        <f>0+I8+I109+I122+I127+I140+I169+I242+I251+I256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939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28.08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940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28.08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941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942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25.5">
      <c r="A23" s="30" t="s">
        <v>41</v>
      </c>
      <c r="E23" s="37" t="s">
        <v>941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943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944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18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945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946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1.2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947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948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6.051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949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299</v>
      </c>
      <c s="19" t="s">
        <v>37</v>
      </c>
      <c s="24" t="s">
        <v>300</v>
      </c>
      <c s="25" t="s">
        <v>163</v>
      </c>
      <c s="26">
        <v>41.124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301</v>
      </c>
    </row>
    <row r="55" spans="1:5" ht="89.25">
      <c r="A55" s="30" t="s">
        <v>41</v>
      </c>
      <c r="E55" s="37" t="s">
        <v>950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20.562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951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6.854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952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6.854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952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133.2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953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133.2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41.124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954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27.416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955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68.54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956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13.338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957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47.804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958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16.58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959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33.16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960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88.437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961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25.5">
      <c r="A110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38.25">
      <c r="A111" s="28" t="s">
        <v>40</v>
      </c>
      <c r="E111" s="29" t="s">
        <v>217</v>
      </c>
    </row>
    <row r="112" spans="1:5" ht="38.25">
      <c r="A112" s="30" t="s">
        <v>41</v>
      </c>
      <c r="E112" s="31" t="s">
        <v>962</v>
      </c>
    </row>
    <row r="113" spans="1:5" ht="12.75">
      <c r="A113" t="s">
        <v>42</v>
      </c>
      <c r="E113" s="29" t="s">
        <v>37</v>
      </c>
    </row>
    <row r="114" spans="1:16" ht="12.75">
      <c r="A114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10.71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25.5">
      <c r="A115" s="28" t="s">
        <v>40</v>
      </c>
      <c r="E115" s="29" t="s">
        <v>221</v>
      </c>
    </row>
    <row r="116" spans="1:5" ht="12.75">
      <c r="A116" s="30" t="s">
        <v>41</v>
      </c>
      <c r="E116" s="31" t="s">
        <v>963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259</v>
      </c>
      <c s="23" t="s">
        <v>223</v>
      </c>
      <c s="19" t="s">
        <v>37</v>
      </c>
      <c s="24" t="s">
        <v>224</v>
      </c>
      <c s="25" t="s">
        <v>141</v>
      </c>
      <c s="26">
        <v>12.686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224</v>
      </c>
    </row>
    <row r="120" spans="1:5" ht="25.5">
      <c r="A120" s="30" t="s">
        <v>41</v>
      </c>
      <c r="E120" s="31" t="s">
        <v>964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</f>
      </c>
      <c>
        <f>0+O123</f>
      </c>
    </row>
    <row r="123" spans="1:16" ht="12.75">
      <c r="A123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30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662</v>
      </c>
    </row>
    <row r="125" spans="1:5" ht="12.75">
      <c r="A125" s="30" t="s">
        <v>41</v>
      </c>
      <c r="E125" s="31" t="s">
        <v>37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24</v>
      </c>
      <c s="5"/>
      <c s="21" t="s">
        <v>225</v>
      </c>
      <c s="5"/>
      <c s="5"/>
      <c s="5"/>
      <c s="35">
        <f>0+Q127</f>
      </c>
      <c r="O127">
        <f>0+R127</f>
      </c>
      <c r="Q127">
        <f>0+I128+I132+I136</f>
      </c>
      <c>
        <f>0+O128+O132+O136</f>
      </c>
    </row>
    <row r="128" spans="1:16" ht="12.75">
      <c r="A128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3.762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230</v>
      </c>
    </row>
    <row r="130" spans="1:5" ht="63.75">
      <c r="A130" s="30" t="s">
        <v>41</v>
      </c>
      <c r="E130" s="37" t="s">
        <v>965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0.225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666</v>
      </c>
    </row>
    <row r="134" spans="1:5" ht="38.25">
      <c r="A134" s="30" t="s">
        <v>41</v>
      </c>
      <c r="E134" s="37" t="s">
        <v>966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9.38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670</v>
      </c>
    </row>
    <row r="138" spans="1:5" ht="25.5">
      <c r="A138" s="30" t="s">
        <v>41</v>
      </c>
      <c r="E138" s="31" t="s">
        <v>967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26</v>
      </c>
      <c s="5"/>
      <c s="21" t="s">
        <v>235</v>
      </c>
      <c s="5"/>
      <c s="5"/>
      <c s="5"/>
      <c s="35">
        <f>0+Q140</f>
      </c>
      <c r="O140">
        <f>0+R140</f>
      </c>
      <c r="Q140">
        <f>0+I141+I145+I149+I153+I157+I161+I165</f>
      </c>
      <c>
        <f>0+O141+O145+O149+O153+O157+O161+O165</f>
      </c>
    </row>
    <row r="141" spans="1:16" ht="12.75">
      <c r="A141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9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320</v>
      </c>
    </row>
    <row r="143" spans="1:5" ht="25.5">
      <c r="A143" s="30" t="s">
        <v>41</v>
      </c>
      <c r="E143" s="31" t="s">
        <v>968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9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324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28.08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238</v>
      </c>
    </row>
    <row r="151" spans="1:5" ht="63.75">
      <c r="A151" s="30" t="s">
        <v>41</v>
      </c>
      <c r="E151" s="37" t="s">
        <v>940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28.08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241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28.08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244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327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330</v>
      </c>
    </row>
    <row r="167" spans="1:5" ht="38.25">
      <c r="A167" s="30" t="s">
        <v>41</v>
      </c>
      <c r="E167" s="37" t="s">
        <v>942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</f>
      </c>
      <c>
        <f>0+O170+O174+O178+O182+O186+O190+O194+O198+O202+O206+O210+O214+O218+O222+O226+O230+O234+O238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331</v>
      </c>
      <c s="23" t="s">
        <v>677</v>
      </c>
      <c s="19" t="s">
        <v>37</v>
      </c>
      <c s="24" t="s">
        <v>678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678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376</v>
      </c>
      <c s="23" t="s">
        <v>685</v>
      </c>
      <c s="19" t="s">
        <v>37</v>
      </c>
      <c s="24" t="s">
        <v>686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686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364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690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696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368</v>
      </c>
      <c s="23" t="s">
        <v>699</v>
      </c>
      <c s="19" t="s">
        <v>37</v>
      </c>
      <c s="24" t="s">
        <v>700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700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703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355</v>
      </c>
      <c s="23" t="s">
        <v>704</v>
      </c>
      <c s="19" t="s">
        <v>37</v>
      </c>
      <c s="24" t="s">
        <v>705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705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30.45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707</v>
      </c>
    </row>
    <row r="204" spans="1:5" ht="25.5">
      <c r="A204" s="30" t="s">
        <v>41</v>
      </c>
      <c r="E204" s="31" t="s">
        <v>969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30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719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726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726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732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363</v>
      </c>
      <c s="23" t="s">
        <v>733</v>
      </c>
      <c s="19" t="s">
        <v>37</v>
      </c>
      <c s="24" t="s">
        <v>734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734</v>
      </c>
    </row>
    <row r="224" spans="1:5" ht="12.75">
      <c r="A224" s="30" t="s">
        <v>41</v>
      </c>
      <c r="E224" s="31" t="s">
        <v>358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736</v>
      </c>
      <c s="19" t="s">
        <v>37</v>
      </c>
      <c s="24" t="s">
        <v>737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737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352</v>
      </c>
      <c s="23" t="s">
        <v>738</v>
      </c>
      <c s="19" t="s">
        <v>37</v>
      </c>
      <c s="24" t="s">
        <v>739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739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381</v>
      </c>
      <c s="23" t="s">
        <v>740</v>
      </c>
      <c s="19" t="s">
        <v>37</v>
      </c>
      <c s="24" t="s">
        <v>741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25.5">
      <c r="A238" s="19" t="s">
        <v>35</v>
      </c>
      <c s="23" t="s">
        <v>332</v>
      </c>
      <c s="23" t="s">
        <v>743</v>
      </c>
      <c s="19" t="s">
        <v>37</v>
      </c>
      <c s="24" t="s">
        <v>744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745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512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970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466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379</v>
      </c>
    </row>
    <row r="249" spans="1:5" ht="38.25">
      <c r="A249" s="30" t="s">
        <v>41</v>
      </c>
      <c r="E249" s="37" t="s">
        <v>971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285</v>
      </c>
      <c s="5"/>
      <c s="21" t="s">
        <v>286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469</v>
      </c>
      <c s="23" t="s">
        <v>288</v>
      </c>
      <c s="19" t="s">
        <v>37</v>
      </c>
      <c s="24" t="s">
        <v>289</v>
      </c>
      <c s="25" t="s">
        <v>198</v>
      </c>
      <c s="26">
        <v>137.349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290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  <row r="256" spans="1:18" ht="12.75" customHeight="1">
      <c r="A256" s="5" t="s">
        <v>33</v>
      </c>
      <c s="5"/>
      <c s="34" t="s">
        <v>751</v>
      </c>
      <c s="5"/>
      <c s="21" t="s">
        <v>752</v>
      </c>
      <c s="5"/>
      <c s="5"/>
      <c s="5"/>
      <c s="35">
        <f>0+Q256</f>
      </c>
      <c r="O256">
        <f>0+R256</f>
      </c>
      <c r="Q256">
        <f>0+I257</f>
      </c>
      <c>
        <f>0+O257</f>
      </c>
    </row>
    <row r="257" spans="1:16" ht="12.75">
      <c r="A257" s="19" t="s">
        <v>35</v>
      </c>
      <c s="23" t="s">
        <v>519</v>
      </c>
      <c s="23" t="s">
        <v>754</v>
      </c>
      <c s="19" t="s">
        <v>37</v>
      </c>
      <c s="24" t="s">
        <v>755</v>
      </c>
      <c s="25" t="s">
        <v>198</v>
      </c>
      <c s="26">
        <v>1.825</v>
      </c>
      <c s="27">
        <v>0</v>
      </c>
      <c s="27">
        <f>ROUND(ROUND(H257,2)*ROUND(G257,3),2)</f>
      </c>
      <c r="O257">
        <f>(I257*21)/100</f>
      </c>
      <c t="s">
        <v>14</v>
      </c>
    </row>
    <row r="258" spans="1:5" ht="25.5">
      <c r="A258" s="28" t="s">
        <v>40</v>
      </c>
      <c r="E258" s="29" t="s">
        <v>756</v>
      </c>
    </row>
    <row r="259" spans="1:5" ht="12.75">
      <c r="A259" s="30" t="s">
        <v>41</v>
      </c>
      <c r="E259" s="31" t="s">
        <v>972</v>
      </c>
    </row>
    <row r="260" spans="1:5" ht="12.75">
      <c r="A260" t="s">
        <v>42</v>
      </c>
      <c r="E26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0+O8+O85+O98+O111+O124+O133+O170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0+I8+I85+I98+I111+I124+I133+I170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19.25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19.25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19.25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15.939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7.97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2.657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2.657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15.939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10.626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26.566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4.428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23.393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7.893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15.786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43.277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51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27.5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2.888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25.5">
      <c r="A105" s="30" t="s">
        <v>41</v>
      </c>
      <c r="E105" s="31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27.5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19.25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19.25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19.25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27.5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27.5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216</v>
      </c>
      <c s="26">
        <v>27.913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257</v>
      </c>
    </row>
    <row r="136" spans="1:5" ht="25.5">
      <c r="A136" s="30" t="s">
        <v>41</v>
      </c>
      <c r="E136" s="31" t="s">
        <v>258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261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47</v>
      </c>
      <c s="26">
        <v>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264</v>
      </c>
    </row>
    <row r="144" spans="1:5" ht="38.25">
      <c r="A144" s="30" t="s">
        <v>41</v>
      </c>
      <c r="E144" s="37" t="s">
        <v>265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131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25.5">
      <c r="A150" s="19" t="s">
        <v>35</v>
      </c>
      <c s="23" t="s">
        <v>127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40</v>
      </c>
      <c r="E151" s="29" t="s">
        <v>270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25.5">
      <c r="A154" s="19" t="s">
        <v>35</v>
      </c>
      <c s="23" t="s">
        <v>134</v>
      </c>
      <c s="23" t="s">
        <v>271</v>
      </c>
      <c s="19" t="s">
        <v>37</v>
      </c>
      <c s="24" t="s">
        <v>272</v>
      </c>
      <c s="25" t="s">
        <v>216</v>
      </c>
      <c s="26">
        <v>27.5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40</v>
      </c>
      <c r="E155" s="29" t="s">
        <v>273</v>
      </c>
    </row>
    <row r="156" spans="1:5" ht="12.75">
      <c r="A156" s="30" t="s">
        <v>41</v>
      </c>
      <c r="E156" s="31" t="s">
        <v>234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25.5">
      <c r="A159" s="28" t="s">
        <v>40</v>
      </c>
      <c r="E159" s="29" t="s">
        <v>277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216</v>
      </c>
      <c s="26">
        <v>27.5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281</v>
      </c>
    </row>
    <row r="164" spans="1:5" ht="12.75">
      <c r="A164" s="30" t="s">
        <v>41</v>
      </c>
      <c r="E164" s="31" t="s">
        <v>234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216</v>
      </c>
      <c s="26">
        <v>27.5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284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8" ht="12.75" customHeight="1">
      <c r="A170" s="5" t="s">
        <v>33</v>
      </c>
      <c s="5"/>
      <c s="34" t="s">
        <v>285</v>
      </c>
      <c s="5"/>
      <c s="21" t="s">
        <v>286</v>
      </c>
      <c s="5"/>
      <c s="5"/>
      <c s="5"/>
      <c s="35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198</v>
      </c>
      <c s="26">
        <v>66.192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290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0+O8+O89+O102+O115+O144+O153+O230+O239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6">
        <f>0+I8+I89+I102+I115+I144+I153+I230+I239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291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25.7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292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25.7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293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59.825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297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25.7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292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298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299</v>
      </c>
      <c s="19" t="s">
        <v>37</v>
      </c>
      <c s="24" t="s">
        <v>300</v>
      </c>
      <c s="25" t="s">
        <v>163</v>
      </c>
      <c s="26">
        <v>23.902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301</v>
      </c>
    </row>
    <row r="35" spans="1:5" ht="51">
      <c r="A35" s="30" t="s">
        <v>41</v>
      </c>
      <c r="E35" s="31" t="s">
        <v>302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166</v>
      </c>
      <c s="19" t="s">
        <v>37</v>
      </c>
      <c s="24" t="s">
        <v>167</v>
      </c>
      <c s="25" t="s">
        <v>163</v>
      </c>
      <c s="26">
        <v>11.951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168</v>
      </c>
    </row>
    <row r="39" spans="1:5" ht="12.75">
      <c r="A39" s="30" t="s">
        <v>41</v>
      </c>
      <c r="E39" s="31" t="s">
        <v>303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170</v>
      </c>
      <c s="19" t="s">
        <v>37</v>
      </c>
      <c s="24" t="s">
        <v>171</v>
      </c>
      <c s="25" t="s">
        <v>163</v>
      </c>
      <c s="26">
        <v>3.984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172</v>
      </c>
    </row>
    <row r="43" spans="1:5" ht="12.75">
      <c r="A43" s="30" t="s">
        <v>41</v>
      </c>
      <c r="E43" s="31" t="s">
        <v>304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174</v>
      </c>
      <c s="19" t="s">
        <v>37</v>
      </c>
      <c s="24" t="s">
        <v>175</v>
      </c>
      <c s="25" t="s">
        <v>163</v>
      </c>
      <c s="26">
        <v>3.984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176</v>
      </c>
    </row>
    <row r="47" spans="1:5" ht="12.75">
      <c r="A47" s="30" t="s">
        <v>41</v>
      </c>
      <c r="E47" s="31" t="s">
        <v>304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177</v>
      </c>
      <c s="19" t="s">
        <v>37</v>
      </c>
      <c s="24" t="s">
        <v>178</v>
      </c>
      <c s="25" t="s">
        <v>141</v>
      </c>
      <c s="26">
        <v>103.25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179</v>
      </c>
    </row>
    <row r="51" spans="1:5" ht="12.75">
      <c r="A51" s="30" t="s">
        <v>41</v>
      </c>
      <c r="E51" s="31" t="s">
        <v>305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181</v>
      </c>
      <c s="19" t="s">
        <v>37</v>
      </c>
      <c s="24" t="s">
        <v>182</v>
      </c>
      <c s="25" t="s">
        <v>141</v>
      </c>
      <c s="26">
        <v>103.25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183</v>
      </c>
    </row>
    <row r="55" spans="1:5" ht="12.75">
      <c r="A55" s="30" t="s">
        <v>41</v>
      </c>
      <c r="E55" s="31" t="s">
        <v>37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184</v>
      </c>
      <c s="19" t="s">
        <v>37</v>
      </c>
      <c s="24" t="s">
        <v>185</v>
      </c>
      <c s="25" t="s">
        <v>163</v>
      </c>
      <c s="26">
        <v>23.902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186</v>
      </c>
    </row>
    <row r="59" spans="1:5" ht="12.75">
      <c r="A59" s="30" t="s">
        <v>41</v>
      </c>
      <c r="E59" s="31" t="s">
        <v>306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188</v>
      </c>
      <c s="19" t="s">
        <v>37</v>
      </c>
      <c s="24" t="s">
        <v>189</v>
      </c>
      <c s="25" t="s">
        <v>163</v>
      </c>
      <c s="26">
        <v>15.934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190</v>
      </c>
    </row>
    <row r="63" spans="1:5" ht="12.75">
      <c r="A63" s="30" t="s">
        <v>41</v>
      </c>
      <c r="E63" s="31" t="s">
        <v>307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39.837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308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196</v>
      </c>
      <c s="19" t="s">
        <v>37</v>
      </c>
      <c s="24" t="s">
        <v>197</v>
      </c>
      <c s="25" t="s">
        <v>198</v>
      </c>
      <c s="26">
        <v>12.791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41</v>
      </c>
      <c r="E71" s="31" t="s">
        <v>309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32.13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51">
      <c r="A75" s="30" t="s">
        <v>41</v>
      </c>
      <c r="E75" s="31" t="s">
        <v>310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11.505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5.5">
      <c r="A79" s="30" t="s">
        <v>41</v>
      </c>
      <c r="E79" s="31" t="s">
        <v>311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23.01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312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59.441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313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122</v>
      </c>
      <c s="23" t="s">
        <v>214</v>
      </c>
      <c s="19" t="s">
        <v>37</v>
      </c>
      <c s="24" t="s">
        <v>215</v>
      </c>
      <c s="25" t="s">
        <v>216</v>
      </c>
      <c s="26">
        <v>8.925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38.25">
      <c r="A92" s="30" t="s">
        <v>41</v>
      </c>
      <c r="E92" s="31" t="s">
        <v>314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127</v>
      </c>
      <c s="23" t="s">
        <v>219</v>
      </c>
      <c s="19" t="s">
        <v>37</v>
      </c>
      <c s="24" t="s">
        <v>220</v>
      </c>
      <c s="25" t="s">
        <v>141</v>
      </c>
      <c s="26">
        <v>9.818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315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131</v>
      </c>
      <c s="23" t="s">
        <v>223</v>
      </c>
      <c s="19" t="s">
        <v>37</v>
      </c>
      <c s="24" t="s">
        <v>224</v>
      </c>
      <c s="25" t="s">
        <v>141</v>
      </c>
      <c s="26">
        <v>11.629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274</v>
      </c>
      <c s="23" t="s">
        <v>226</v>
      </c>
      <c s="19" t="s">
        <v>37</v>
      </c>
      <c s="24" t="s">
        <v>227</v>
      </c>
      <c s="25" t="s">
        <v>216</v>
      </c>
      <c s="26">
        <v>29.5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134</v>
      </c>
      <c s="23" t="s">
        <v>228</v>
      </c>
      <c s="19" t="s">
        <v>37</v>
      </c>
      <c s="24" t="s">
        <v>229</v>
      </c>
      <c s="25" t="s">
        <v>163</v>
      </c>
      <c s="26">
        <v>4.425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5.5">
      <c r="A109" s="30" t="s">
        <v>41</v>
      </c>
      <c r="E109" s="31" t="s">
        <v>316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255</v>
      </c>
      <c s="23" t="s">
        <v>232</v>
      </c>
      <c s="19" t="s">
        <v>37</v>
      </c>
      <c s="24" t="s">
        <v>233</v>
      </c>
      <c s="25" t="s">
        <v>216</v>
      </c>
      <c s="26">
        <v>29.5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317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26</v>
      </c>
      <c s="5"/>
      <c s="21" t="s">
        <v>235</v>
      </c>
      <c s="5"/>
      <c s="5"/>
      <c s="5"/>
      <c s="35">
        <f>0+Q115</f>
      </c>
      <c r="O115">
        <f>0+R115</f>
      </c>
      <c r="Q115">
        <f>0+I116+I120+I124+I128+I132+I136+I140</f>
      </c>
      <c>
        <f>0+O116+O120+O124+O128+O132+O136+O140</f>
      </c>
    </row>
    <row r="116" spans="1:16" ht="12.75">
      <c r="A116" s="19" t="s">
        <v>35</v>
      </c>
      <c s="23" t="s">
        <v>99</v>
      </c>
      <c s="23" t="s">
        <v>318</v>
      </c>
      <c s="19" t="s">
        <v>37</v>
      </c>
      <c s="24" t="s">
        <v>319</v>
      </c>
      <c s="25" t="s">
        <v>141</v>
      </c>
      <c s="26">
        <v>3.8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320</v>
      </c>
    </row>
    <row r="118" spans="1:5" ht="12.75">
      <c r="A118" s="30" t="s">
        <v>41</v>
      </c>
      <c r="E118" s="31" t="s">
        <v>321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322</v>
      </c>
      <c s="19" t="s">
        <v>37</v>
      </c>
      <c s="24" t="s">
        <v>323</v>
      </c>
      <c s="25" t="s">
        <v>141</v>
      </c>
      <c s="26">
        <v>3.8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324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25.5">
      <c r="A124" s="19" t="s">
        <v>35</v>
      </c>
      <c s="23" t="s">
        <v>105</v>
      </c>
      <c s="23" t="s">
        <v>236</v>
      </c>
      <c s="19" t="s">
        <v>37</v>
      </c>
      <c s="24" t="s">
        <v>237</v>
      </c>
      <c s="25" t="s">
        <v>141</v>
      </c>
      <c s="26">
        <v>25.7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238</v>
      </c>
    </row>
    <row r="126" spans="1:5" ht="12.75">
      <c r="A126" s="30" t="s">
        <v>41</v>
      </c>
      <c r="E126" s="31" t="s">
        <v>292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239</v>
      </c>
      <c s="19" t="s">
        <v>37</v>
      </c>
      <c s="24" t="s">
        <v>240</v>
      </c>
      <c s="25" t="s">
        <v>141</v>
      </c>
      <c s="26">
        <v>25.7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241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242</v>
      </c>
      <c s="19" t="s">
        <v>37</v>
      </c>
      <c s="24" t="s">
        <v>243</v>
      </c>
      <c s="25" t="s">
        <v>141</v>
      </c>
      <c s="26">
        <v>25.7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244</v>
      </c>
    </row>
    <row r="134" spans="1:5" ht="12.75">
      <c r="A134" s="30" t="s">
        <v>41</v>
      </c>
      <c r="E134" s="31" t="s">
        <v>292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114</v>
      </c>
      <c s="23" t="s">
        <v>325</v>
      </c>
      <c s="19" t="s">
        <v>37</v>
      </c>
      <c s="24" t="s">
        <v>326</v>
      </c>
      <c s="25" t="s">
        <v>141</v>
      </c>
      <c s="26">
        <v>59.825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327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25.5">
      <c r="A140" s="19" t="s">
        <v>35</v>
      </c>
      <c s="23" t="s">
        <v>119</v>
      </c>
      <c s="23" t="s">
        <v>328</v>
      </c>
      <c s="19" t="s">
        <v>37</v>
      </c>
      <c s="24" t="s">
        <v>329</v>
      </c>
      <c s="25" t="s">
        <v>141</v>
      </c>
      <c s="26">
        <v>59.825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330</v>
      </c>
    </row>
    <row r="142" spans="1:5" ht="38.25">
      <c r="A142" s="30" t="s">
        <v>41</v>
      </c>
      <c r="E142" s="37" t="s">
        <v>297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245</v>
      </c>
      <c s="5"/>
      <c s="21" t="s">
        <v>246</v>
      </c>
      <c s="5"/>
      <c s="5"/>
      <c s="5"/>
      <c s="35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331</v>
      </c>
      <c s="23" t="s">
        <v>248</v>
      </c>
      <c s="19" t="s">
        <v>37</v>
      </c>
      <c s="24" t="s">
        <v>249</v>
      </c>
      <c s="25" t="s">
        <v>216</v>
      </c>
      <c s="26">
        <v>29.5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249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332</v>
      </c>
      <c s="23" t="s">
        <v>251</v>
      </c>
      <c s="19" t="s">
        <v>37</v>
      </c>
      <c s="24" t="s">
        <v>252</v>
      </c>
      <c s="25" t="s">
        <v>216</v>
      </c>
      <c s="26">
        <v>29.5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253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60</v>
      </c>
      <c s="5"/>
      <c s="21" t="s">
        <v>254</v>
      </c>
      <c s="5"/>
      <c s="5"/>
      <c s="5"/>
      <c s="35">
        <f>0+Q153</f>
      </c>
      <c r="O153">
        <f>0+R153</f>
      </c>
      <c r="Q153">
        <f>0+I154+I158+I162+I166+I170+I174+I178+I182+I186+I190+I194+I198+I202+I206+I210+I214+I218+I222+I226</f>
      </c>
      <c>
        <f>0+O154+O158+O162+O166+O170+O174+O178+O182+O186+O190+O194+O198+O202+O206+O210+O214+O218+O222+O226</f>
      </c>
    </row>
    <row r="154" spans="1:16" ht="12.75">
      <c r="A154" s="19" t="s">
        <v>35</v>
      </c>
      <c s="23" t="s">
        <v>282</v>
      </c>
      <c s="23" t="s">
        <v>256</v>
      </c>
      <c s="19" t="s">
        <v>37</v>
      </c>
      <c s="24" t="s">
        <v>257</v>
      </c>
      <c s="25" t="s">
        <v>216</v>
      </c>
      <c s="26">
        <v>29.943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257</v>
      </c>
    </row>
    <row r="156" spans="1:5" ht="25.5">
      <c r="A156" s="30" t="s">
        <v>41</v>
      </c>
      <c r="E156" s="31" t="s">
        <v>333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338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264</v>
      </c>
    </row>
    <row r="168" spans="1:5" ht="63.75">
      <c r="A168" s="30" t="s">
        <v>41</v>
      </c>
      <c r="E168" s="37" t="s">
        <v>339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342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259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267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351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354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357</v>
      </c>
    </row>
    <row r="196" spans="1:5" ht="12.75">
      <c r="A196" s="30" t="s">
        <v>41</v>
      </c>
      <c r="E196" s="31" t="s">
        <v>358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262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278</v>
      </c>
      <c s="23" t="s">
        <v>271</v>
      </c>
      <c s="19" t="s">
        <v>37</v>
      </c>
      <c s="24" t="s">
        <v>272</v>
      </c>
      <c s="25" t="s">
        <v>216</v>
      </c>
      <c s="26">
        <v>29.5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273</v>
      </c>
    </row>
    <row r="204" spans="1:5" ht="12.75">
      <c r="A204" s="30" t="s">
        <v>41</v>
      </c>
      <c r="E204" s="31" t="s">
        <v>317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287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277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362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279</v>
      </c>
      <c s="19" t="s">
        <v>37</v>
      </c>
      <c s="24" t="s">
        <v>280</v>
      </c>
      <c s="25" t="s">
        <v>216</v>
      </c>
      <c s="26">
        <v>29.5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281</v>
      </c>
    </row>
    <row r="216" spans="1:5" ht="12.75">
      <c r="A216" s="30" t="s">
        <v>41</v>
      </c>
      <c r="E216" s="31" t="s">
        <v>317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364</v>
      </c>
      <c s="23" t="s">
        <v>283</v>
      </c>
      <c s="19" t="s">
        <v>37</v>
      </c>
      <c s="24" t="s">
        <v>284</v>
      </c>
      <c s="25" t="s">
        <v>216</v>
      </c>
      <c s="26">
        <v>29.5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284</v>
      </c>
    </row>
    <row r="220" spans="1:5" ht="12.75">
      <c r="A220" s="30" t="s">
        <v>41</v>
      </c>
      <c r="E220" s="31" t="s">
        <v>317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370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216</v>
      </c>
      <c s="26">
        <v>8.05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374</v>
      </c>
    </row>
    <row r="233" spans="1:5" ht="38.25">
      <c r="A233" s="30" t="s">
        <v>41</v>
      </c>
      <c r="E233" s="37" t="s">
        <v>375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216</v>
      </c>
      <c s="26">
        <v>1.55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379</v>
      </c>
    </row>
    <row r="237" spans="1:5" ht="38.25">
      <c r="A237" s="30" t="s">
        <v>41</v>
      </c>
      <c r="E237" s="37" t="s">
        <v>380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285</v>
      </c>
      <c s="5"/>
      <c s="21" t="s">
        <v>286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381</v>
      </c>
      <c s="23" t="s">
        <v>288</v>
      </c>
      <c s="19" t="s">
        <v>37</v>
      </c>
      <c s="24" t="s">
        <v>289</v>
      </c>
      <c s="25" t="s">
        <v>198</v>
      </c>
      <c s="26">
        <v>93.143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290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0+O8+O89+O102+O123+O132+O141+O290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382</v>
      </c>
      <c s="36">
        <f>0+I8+I89+I102+I123+I132+I141+I290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382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12.75">
      <c r="A9" s="19" t="s">
        <v>35</v>
      </c>
      <c s="23" t="s">
        <v>20</v>
      </c>
      <c s="23" t="s">
        <v>151</v>
      </c>
      <c s="19" t="s">
        <v>37</v>
      </c>
      <c s="24" t="s">
        <v>152</v>
      </c>
      <c s="25" t="s">
        <v>153</v>
      </c>
      <c s="26">
        <v>370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154</v>
      </c>
    </row>
    <row r="11" spans="1:5" ht="25.5">
      <c r="A11" s="30" t="s">
        <v>41</v>
      </c>
      <c r="E11" s="37" t="s">
        <v>383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156</v>
      </c>
      <c s="19" t="s">
        <v>37</v>
      </c>
      <c s="24" t="s">
        <v>157</v>
      </c>
      <c s="25" t="s">
        <v>158</v>
      </c>
      <c s="26">
        <v>74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159</v>
      </c>
    </row>
    <row r="15" spans="1:5" ht="12.75">
      <c r="A15" s="30" t="s">
        <v>41</v>
      </c>
      <c r="E15" s="31" t="s">
        <v>384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385</v>
      </c>
      <c s="19" t="s">
        <v>37</v>
      </c>
      <c s="24" t="s">
        <v>386</v>
      </c>
      <c s="25" t="s">
        <v>216</v>
      </c>
      <c s="26">
        <v>7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63.75">
      <c r="A18" s="28" t="s">
        <v>40</v>
      </c>
      <c r="E18" s="29" t="s">
        <v>387</v>
      </c>
    </row>
    <row r="19" spans="1:5" ht="12.75">
      <c r="A19" s="30" t="s">
        <v>41</v>
      </c>
      <c r="E19" s="31" t="s">
        <v>388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63.75">
      <c r="A22" s="28" t="s">
        <v>40</v>
      </c>
      <c r="E22" s="29" t="s">
        <v>391</v>
      </c>
    </row>
    <row r="23" spans="1:5" ht="25.5">
      <c r="A23" s="30" t="s">
        <v>41</v>
      </c>
      <c r="E23" s="31" t="s">
        <v>392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393</v>
      </c>
      <c s="19" t="s">
        <v>37</v>
      </c>
      <c s="24" t="s">
        <v>394</v>
      </c>
      <c s="25" t="s">
        <v>163</v>
      </c>
      <c s="26">
        <v>22.275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395</v>
      </c>
    </row>
    <row r="27" spans="1:5" ht="63.75">
      <c r="A27" s="30" t="s">
        <v>41</v>
      </c>
      <c r="E27" s="37" t="s">
        <v>396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397</v>
      </c>
      <c s="19" t="s">
        <v>37</v>
      </c>
      <c s="24" t="s">
        <v>398</v>
      </c>
      <c s="25" t="s">
        <v>163</v>
      </c>
      <c s="26">
        <v>138.697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38.25">
      <c r="A30" s="28" t="s">
        <v>40</v>
      </c>
      <c r="E30" s="29" t="s">
        <v>399</v>
      </c>
    </row>
    <row r="31" spans="1:5" ht="280.5">
      <c r="A31" s="30" t="s">
        <v>41</v>
      </c>
      <c r="E31" s="37" t="s">
        <v>400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401</v>
      </c>
      <c s="19" t="s">
        <v>37</v>
      </c>
      <c s="24" t="s">
        <v>402</v>
      </c>
      <c s="25" t="s">
        <v>163</v>
      </c>
      <c s="26">
        <v>69.349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403</v>
      </c>
    </row>
    <row r="35" spans="1:5" ht="12.75">
      <c r="A35" s="30" t="s">
        <v>41</v>
      </c>
      <c r="E35" s="31" t="s">
        <v>404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405</v>
      </c>
      <c s="19" t="s">
        <v>37</v>
      </c>
      <c s="24" t="s">
        <v>406</v>
      </c>
      <c s="25" t="s">
        <v>163</v>
      </c>
      <c s="26">
        <v>23.116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407</v>
      </c>
    </row>
    <row r="39" spans="1:5" ht="12.75">
      <c r="A39" s="30" t="s">
        <v>41</v>
      </c>
      <c r="E39" s="31" t="s">
        <v>408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23.116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408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409</v>
      </c>
      <c s="19" t="s">
        <v>37</v>
      </c>
      <c s="24" t="s">
        <v>410</v>
      </c>
      <c s="25" t="s">
        <v>141</v>
      </c>
      <c s="26">
        <v>178.26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411</v>
      </c>
    </row>
    <row r="47" spans="1:5" ht="114.75">
      <c r="A47" s="30" t="s">
        <v>41</v>
      </c>
      <c r="E47" s="37" t="s">
        <v>412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415</v>
      </c>
    </row>
    <row r="51" spans="1:5" ht="51">
      <c r="A51" s="30" t="s">
        <v>41</v>
      </c>
      <c r="E51" s="37" t="s">
        <v>416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141</v>
      </c>
      <c s="26">
        <v>208.286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179</v>
      </c>
    </row>
    <row r="55" spans="1:5" ht="114.75">
      <c r="A55" s="30" t="s">
        <v>41</v>
      </c>
      <c r="E55" s="37" t="s">
        <v>417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418</v>
      </c>
      <c s="19" t="s">
        <v>37</v>
      </c>
      <c s="24" t="s">
        <v>419</v>
      </c>
      <c s="25" t="s">
        <v>141</v>
      </c>
      <c s="26">
        <v>178.26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420</v>
      </c>
    </row>
    <row r="59" spans="1:5" ht="12.75">
      <c r="A59" s="30" t="s">
        <v>41</v>
      </c>
      <c r="E59" s="31" t="s">
        <v>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423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208.286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192</v>
      </c>
      <c s="19" t="s">
        <v>37</v>
      </c>
      <c s="24" t="s">
        <v>193</v>
      </c>
      <c s="25" t="s">
        <v>163</v>
      </c>
      <c s="26">
        <v>231.162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194</v>
      </c>
    </row>
    <row r="71" spans="1:5" ht="89.25">
      <c r="A71" s="30" t="s">
        <v>41</v>
      </c>
      <c r="E71" s="37" t="s">
        <v>424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200</v>
      </c>
      <c s="19" t="s">
        <v>37</v>
      </c>
      <c s="24" t="s">
        <v>201</v>
      </c>
      <c s="25" t="s">
        <v>163</v>
      </c>
      <c s="26">
        <v>123.378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202</v>
      </c>
    </row>
    <row r="75" spans="1:5" ht="25.5">
      <c r="A75" s="30" t="s">
        <v>41</v>
      </c>
      <c r="E75" s="31" t="s">
        <v>425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204</v>
      </c>
      <c s="19" t="s">
        <v>37</v>
      </c>
      <c s="24" t="s">
        <v>205</v>
      </c>
      <c s="25" t="s">
        <v>163</v>
      </c>
      <c s="26">
        <v>78.912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205</v>
      </c>
    </row>
    <row r="79" spans="1:5" ht="267.75">
      <c r="A79" s="30" t="s">
        <v>41</v>
      </c>
      <c r="E79" s="37" t="s">
        <v>426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96</v>
      </c>
      <c s="23" t="s">
        <v>207</v>
      </c>
      <c s="19" t="s">
        <v>37</v>
      </c>
      <c s="24" t="s">
        <v>208</v>
      </c>
      <c s="25" t="s">
        <v>198</v>
      </c>
      <c s="26">
        <v>157.824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208</v>
      </c>
    </row>
    <row r="83" spans="1:5" ht="12.75">
      <c r="A83" s="30" t="s">
        <v>41</v>
      </c>
      <c r="E83" s="31" t="s">
        <v>427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89</v>
      </c>
      <c s="23" t="s">
        <v>210</v>
      </c>
      <c s="19" t="s">
        <v>37</v>
      </c>
      <c s="24" t="s">
        <v>211</v>
      </c>
      <c s="25" t="s">
        <v>198</v>
      </c>
      <c s="26">
        <v>228.249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211</v>
      </c>
    </row>
    <row r="87" spans="1:5" ht="12.75">
      <c r="A87" s="30" t="s">
        <v>41</v>
      </c>
      <c r="E87" s="31" t="s">
        <v>428</v>
      </c>
    </row>
    <row r="88" spans="1:5" ht="12.75">
      <c r="A88" t="s">
        <v>42</v>
      </c>
      <c r="E88" s="29" t="s">
        <v>37</v>
      </c>
    </row>
    <row r="89" spans="1:18" ht="12.75" customHeight="1">
      <c r="A89" s="5" t="s">
        <v>33</v>
      </c>
      <c s="5"/>
      <c s="34" t="s">
        <v>14</v>
      </c>
      <c s="5"/>
      <c s="21" t="s">
        <v>213</v>
      </c>
      <c s="5"/>
      <c s="5"/>
      <c s="5"/>
      <c s="35">
        <f>0+Q89</f>
      </c>
      <c r="O89">
        <f>0+R89</f>
      </c>
      <c r="Q89">
        <f>0+I90+I94+I98</f>
      </c>
      <c>
        <f>0+O90+O94+O98</f>
      </c>
    </row>
    <row r="90" spans="1:16" ht="25.5">
      <c r="A90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121.62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38.25">
      <c r="A91" s="28" t="s">
        <v>40</v>
      </c>
      <c r="E91" s="29" t="s">
        <v>217</v>
      </c>
    </row>
    <row r="92" spans="1:5" ht="127.5">
      <c r="A92" s="30" t="s">
        <v>41</v>
      </c>
      <c r="E92" s="37" t="s">
        <v>429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133.782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221</v>
      </c>
    </row>
    <row r="96" spans="1:5" ht="12.75">
      <c r="A96" s="30" t="s">
        <v>41</v>
      </c>
      <c r="E96" s="31" t="s">
        <v>430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158.465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224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225</v>
      </c>
      <c s="5"/>
      <c s="5"/>
      <c s="5"/>
      <c s="35">
        <f>0+Q102</f>
      </c>
      <c r="O102">
        <f>0+R102</f>
      </c>
      <c r="Q102">
        <f>0+I103+I107+I111+I115+I119</f>
      </c>
      <c>
        <f>0+O103+O107+O111+O115+O119</f>
      </c>
    </row>
    <row r="103" spans="1:16" ht="12.75">
      <c r="A103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260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227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28.872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230</v>
      </c>
    </row>
    <row r="109" spans="1:5" ht="267.75">
      <c r="A109" s="30" t="s">
        <v>41</v>
      </c>
      <c r="E109" s="37" t="s">
        <v>431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251.6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41</v>
      </c>
      <c r="E113" s="31" t="s">
        <v>432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127</v>
      </c>
      <c s="23" t="s">
        <v>433</v>
      </c>
      <c s="19" t="s">
        <v>37</v>
      </c>
      <c s="24" t="s">
        <v>434</v>
      </c>
      <c s="25" t="s">
        <v>163</v>
      </c>
      <c s="26">
        <v>0.174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434</v>
      </c>
    </row>
    <row r="117" spans="1:5" ht="38.25">
      <c r="A117" s="30" t="s">
        <v>41</v>
      </c>
      <c r="E117" s="31" t="s">
        <v>435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131</v>
      </c>
      <c s="23" t="s">
        <v>436</v>
      </c>
      <c s="19" t="s">
        <v>37</v>
      </c>
      <c s="24" t="s">
        <v>437</v>
      </c>
      <c s="25" t="s">
        <v>141</v>
      </c>
      <c s="26">
        <v>0.465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437</v>
      </c>
    </row>
    <row r="121" spans="1:5" ht="12.75">
      <c r="A121" s="30" t="s">
        <v>41</v>
      </c>
      <c r="E121" s="31" t="s">
        <v>438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26</v>
      </c>
      <c s="5"/>
      <c s="21" t="s">
        <v>235</v>
      </c>
      <c s="5"/>
      <c s="5"/>
      <c s="5"/>
      <c s="35">
        <f>0+Q123</f>
      </c>
      <c r="O123">
        <f>0+R123</f>
      </c>
      <c r="Q123">
        <f>0+I124+I128</f>
      </c>
      <c>
        <f>0+O124+O128</f>
      </c>
    </row>
    <row r="124" spans="1:16" ht="12.75">
      <c r="A124" s="19" t="s">
        <v>35</v>
      </c>
      <c s="23" t="s">
        <v>99</v>
      </c>
      <c s="23" t="s">
        <v>439</v>
      </c>
      <c s="19" t="s">
        <v>37</v>
      </c>
      <c s="24" t="s">
        <v>440</v>
      </c>
      <c s="25" t="s">
        <v>141</v>
      </c>
      <c s="26">
        <v>192.47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441</v>
      </c>
    </row>
    <row r="126" spans="1:5" ht="267.75">
      <c r="A126" s="30" t="s">
        <v>41</v>
      </c>
      <c r="E126" s="37" t="s">
        <v>442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102</v>
      </c>
      <c s="23" t="s">
        <v>443</v>
      </c>
      <c s="19" t="s">
        <v>37</v>
      </c>
      <c s="24" t="s">
        <v>444</v>
      </c>
      <c s="25" t="s">
        <v>141</v>
      </c>
      <c s="26">
        <v>192.47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445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446</v>
      </c>
      <c s="23" t="s">
        <v>248</v>
      </c>
      <c s="19" t="s">
        <v>37</v>
      </c>
      <c s="24" t="s">
        <v>249</v>
      </c>
      <c s="25" t="s">
        <v>216</v>
      </c>
      <c s="26">
        <v>260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447</v>
      </c>
      <c s="23" t="s">
        <v>251</v>
      </c>
      <c s="19" t="s">
        <v>37</v>
      </c>
      <c s="24" t="s">
        <v>252</v>
      </c>
      <c s="25" t="s">
        <v>216</v>
      </c>
      <c s="26">
        <v>251.6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432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0+I142+I146+I150+I154+I158+I162+I166+I170+I174+I178+I182+I186+I190+I194+I198+I202+I206+I210+I214+I218+I222+I226+I230+I234+I238+I242+I246+I250+I254+I258+I262+I266+I270+I274+I278+I282+I286</f>
      </c>
      <c>
        <f>0+O142+O146+O150+O154+O158+O162+O166+O170+O174+O178+O182+O186+O190+O194+O198+O202+O206+O210+O214+O218+O222+O226+O230+O234+O238+O242+O246+O250+O254+O258+O262+O266+O270+O274+O278+O282+O286</f>
      </c>
    </row>
    <row r="142" spans="1:16" ht="12.75">
      <c r="A142" s="19" t="s">
        <v>35</v>
      </c>
      <c s="23" t="s">
        <v>282</v>
      </c>
      <c s="23" t="s">
        <v>448</v>
      </c>
      <c s="19" t="s">
        <v>37</v>
      </c>
      <c s="24" t="s">
        <v>449</v>
      </c>
      <c s="25" t="s">
        <v>216</v>
      </c>
      <c s="26">
        <v>255.374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449</v>
      </c>
    </row>
    <row r="144" spans="1:5" ht="25.5">
      <c r="A144" s="30" t="s">
        <v>41</v>
      </c>
      <c r="E144" s="31" t="s">
        <v>450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359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452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453</v>
      </c>
      <c s="19" t="s">
        <v>37</v>
      </c>
      <c s="24" t="s">
        <v>454</v>
      </c>
      <c s="25" t="s">
        <v>47</v>
      </c>
      <c s="26">
        <v>9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454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340</v>
      </c>
      <c s="23" t="s">
        <v>455</v>
      </c>
      <c s="19" t="s">
        <v>37</v>
      </c>
      <c s="24" t="s">
        <v>456</v>
      </c>
      <c s="25" t="s">
        <v>47</v>
      </c>
      <c s="26">
        <v>51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456</v>
      </c>
    </row>
    <row r="156" spans="1:5" ht="51">
      <c r="A156" s="30" t="s">
        <v>41</v>
      </c>
      <c r="E156" s="31" t="s">
        <v>457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336</v>
      </c>
      <c s="23" t="s">
        <v>458</v>
      </c>
      <c s="19" t="s">
        <v>37</v>
      </c>
      <c s="24" t="s">
        <v>459</v>
      </c>
      <c s="25" t="s">
        <v>47</v>
      </c>
      <c s="26">
        <v>9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459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461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355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345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352</v>
      </c>
      <c s="23" t="s">
        <v>462</v>
      </c>
      <c s="19" t="s">
        <v>37</v>
      </c>
      <c s="24" t="s">
        <v>463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463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363</v>
      </c>
      <c s="23" t="s">
        <v>464</v>
      </c>
      <c s="19" t="s">
        <v>37</v>
      </c>
      <c s="24" t="s">
        <v>465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465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468</v>
      </c>
    </row>
    <row r="180" spans="1:5" ht="12.75">
      <c r="A180" s="30" t="s">
        <v>41</v>
      </c>
      <c r="E180" s="31" t="s">
        <v>358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471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376</v>
      </c>
      <c s="23" t="s">
        <v>347</v>
      </c>
      <c s="19" t="s">
        <v>37</v>
      </c>
      <c s="24" t="s">
        <v>348</v>
      </c>
      <c s="25" t="s">
        <v>47</v>
      </c>
      <c s="26">
        <v>6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348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365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472</v>
      </c>
      <c s="19" t="s">
        <v>37</v>
      </c>
      <c s="24" t="s">
        <v>473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473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474</v>
      </c>
      <c s="23" t="s">
        <v>353</v>
      </c>
      <c s="19" t="s">
        <v>37</v>
      </c>
      <c s="24" t="s">
        <v>354</v>
      </c>
      <c s="25" t="s">
        <v>47</v>
      </c>
      <c s="26">
        <v>6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354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478</v>
      </c>
      <c s="19" t="s">
        <v>37</v>
      </c>
      <c s="24" t="s">
        <v>479</v>
      </c>
      <c s="25" t="s">
        <v>216</v>
      </c>
      <c s="26">
        <v>49.6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25.5">
      <c r="A208" s="30" t="s">
        <v>41</v>
      </c>
      <c r="E208" s="37" t="s">
        <v>480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332</v>
      </c>
      <c s="23" t="s">
        <v>356</v>
      </c>
      <c s="19" t="s">
        <v>37</v>
      </c>
      <c s="24" t="s">
        <v>357</v>
      </c>
      <c s="25" t="s">
        <v>47</v>
      </c>
      <c s="26">
        <v>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357</v>
      </c>
    </row>
    <row r="212" spans="1:5" ht="12.75">
      <c r="A212" s="30" t="s">
        <v>41</v>
      </c>
      <c r="E212" s="31" t="s">
        <v>481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255</v>
      </c>
      <c s="23" t="s">
        <v>482</v>
      </c>
      <c s="19" t="s">
        <v>37</v>
      </c>
      <c s="24" t="s">
        <v>483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483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349</v>
      </c>
      <c s="23" t="s">
        <v>484</v>
      </c>
      <c s="19" t="s">
        <v>37</v>
      </c>
      <c s="24" t="s">
        <v>485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485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262</v>
      </c>
      <c s="23" t="s">
        <v>486</v>
      </c>
      <c s="19" t="s">
        <v>37</v>
      </c>
      <c s="24" t="s">
        <v>487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487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491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134</v>
      </c>
      <c s="23" t="s">
        <v>492</v>
      </c>
      <c s="19" t="s">
        <v>37</v>
      </c>
      <c s="24" t="s">
        <v>493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494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274</v>
      </c>
      <c s="23" t="s">
        <v>495</v>
      </c>
      <c s="19" t="s">
        <v>37</v>
      </c>
      <c s="24" t="s">
        <v>496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497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343</v>
      </c>
      <c s="23" t="s">
        <v>498</v>
      </c>
      <c s="19" t="s">
        <v>37</v>
      </c>
      <c s="24" t="s">
        <v>499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500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259</v>
      </c>
      <c s="23" t="s">
        <v>501</v>
      </c>
      <c s="19" t="s">
        <v>37</v>
      </c>
      <c s="24" t="s">
        <v>502</v>
      </c>
      <c s="25" t="s">
        <v>39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63.7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278</v>
      </c>
      <c s="23" t="s">
        <v>504</v>
      </c>
      <c s="19" t="s">
        <v>37</v>
      </c>
      <c s="24" t="s">
        <v>505</v>
      </c>
      <c s="25" t="s">
        <v>216</v>
      </c>
      <c s="26">
        <v>251.6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506</v>
      </c>
    </row>
    <row r="248" spans="1:5" ht="12.75">
      <c r="A248" s="30" t="s">
        <v>41</v>
      </c>
      <c r="E248" s="31" t="s">
        <v>432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287</v>
      </c>
      <c s="23" t="s">
        <v>507</v>
      </c>
      <c s="19" t="s">
        <v>37</v>
      </c>
      <c s="24" t="s">
        <v>508</v>
      </c>
      <c s="25" t="s">
        <v>47</v>
      </c>
      <c s="26">
        <v>61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509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346</v>
      </c>
      <c s="23" t="s">
        <v>510</v>
      </c>
      <c s="19" t="s">
        <v>37</v>
      </c>
      <c s="24" t="s">
        <v>511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511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364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362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47</v>
      </c>
      <c s="26">
        <v>1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515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368</v>
      </c>
      <c s="23" t="s">
        <v>516</v>
      </c>
      <c s="19" t="s">
        <v>37</v>
      </c>
      <c s="24" t="s">
        <v>517</v>
      </c>
      <c s="25" t="s">
        <v>47</v>
      </c>
      <c s="26">
        <v>5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518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519</v>
      </c>
      <c s="23" t="s">
        <v>520</v>
      </c>
      <c s="19" t="s">
        <v>37</v>
      </c>
      <c s="24" t="s">
        <v>521</v>
      </c>
      <c s="25" t="s">
        <v>216</v>
      </c>
      <c s="26">
        <v>251.6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522</v>
      </c>
    </row>
    <row r="272" spans="1:5" ht="12.75">
      <c r="A272" s="30" t="s">
        <v>41</v>
      </c>
      <c r="E272" s="31" t="s">
        <v>432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523</v>
      </c>
      <c s="23" t="s">
        <v>283</v>
      </c>
      <c s="19" t="s">
        <v>37</v>
      </c>
      <c s="24" t="s">
        <v>284</v>
      </c>
      <c s="25" t="s">
        <v>216</v>
      </c>
      <c s="26">
        <v>251.6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284</v>
      </c>
    </row>
    <row r="276" spans="1:5" ht="12.75">
      <c r="A276" s="30" t="s">
        <v>41</v>
      </c>
      <c r="E276" s="31" t="s">
        <v>432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331</v>
      </c>
      <c s="23" t="s">
        <v>366</v>
      </c>
      <c s="19" t="s">
        <v>37</v>
      </c>
      <c s="24" t="s">
        <v>367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524</v>
      </c>
      <c s="23" t="s">
        <v>369</v>
      </c>
      <c s="19" t="s">
        <v>37</v>
      </c>
      <c s="24" t="s">
        <v>370</v>
      </c>
      <c s="25" t="s">
        <v>47</v>
      </c>
      <c s="26">
        <v>6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370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47</v>
      </c>
      <c s="26">
        <v>1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527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285</v>
      </c>
      <c s="5"/>
      <c s="21" t="s">
        <v>286</v>
      </c>
      <c s="5"/>
      <c s="5"/>
      <c s="5"/>
      <c s="35">
        <f>0+Q290</f>
      </c>
      <c r="O290">
        <f>0+R290</f>
      </c>
      <c r="Q290">
        <f>0+I291</f>
      </c>
      <c>
        <f>0+O291</f>
      </c>
    </row>
    <row r="291" spans="1:16" ht="12.75">
      <c r="A291" s="19" t="s">
        <v>35</v>
      </c>
      <c s="23" t="s">
        <v>528</v>
      </c>
      <c s="23" t="s">
        <v>288</v>
      </c>
      <c s="19" t="s">
        <v>37</v>
      </c>
      <c s="24" t="s">
        <v>289</v>
      </c>
      <c s="25" t="s">
        <v>198</v>
      </c>
      <c s="26">
        <v>473.358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290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529</v>
      </c>
      <c s="36">
        <f>0+I8+I101+I114+I127+I156+I165+I242+I247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529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16.52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63.75">
      <c r="A11" s="30" t="s">
        <v>41</v>
      </c>
      <c r="E11" s="37" t="s">
        <v>530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16.52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531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532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16.52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63.75">
      <c r="A23" s="30" t="s">
        <v>41</v>
      </c>
      <c r="E23" s="37" t="s">
        <v>530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70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155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14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160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385</v>
      </c>
      <c s="19" t="s">
        <v>37</v>
      </c>
      <c s="24" t="s">
        <v>386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387</v>
      </c>
    </row>
    <row r="35" spans="1:5" ht="12.75">
      <c r="A35" s="30" t="s">
        <v>41</v>
      </c>
      <c r="E35" s="31" t="s">
        <v>533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389</v>
      </c>
      <c s="19" t="s">
        <v>37</v>
      </c>
      <c s="24" t="s">
        <v>390</v>
      </c>
      <c s="25" t="s">
        <v>216</v>
      </c>
      <c s="26">
        <v>0.7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391</v>
      </c>
    </row>
    <row r="39" spans="1:5" ht="12.75">
      <c r="A39" s="30" t="s">
        <v>41</v>
      </c>
      <c r="E39" s="31" t="s">
        <v>533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393</v>
      </c>
      <c s="19" t="s">
        <v>37</v>
      </c>
      <c s="24" t="s">
        <v>394</v>
      </c>
      <c s="25" t="s">
        <v>163</v>
      </c>
      <c s="26">
        <v>2.39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395</v>
      </c>
    </row>
    <row r="43" spans="1:5" ht="63.75">
      <c r="A43" s="30" t="s">
        <v>41</v>
      </c>
      <c r="E43" s="37" t="s">
        <v>534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15.131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535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7.565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536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2.522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537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2.522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34.258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34.258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15.131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538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10.087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539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25.218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540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9.314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541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21.776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89.25">
      <c r="A87" s="30" t="s">
        <v>41</v>
      </c>
      <c r="E87" s="31" t="s">
        <v>542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7.29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543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14.58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544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40.286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545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7.088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51">
      <c r="A104" s="30" t="s">
        <v>41</v>
      </c>
      <c r="E104" s="37" t="s">
        <v>218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255</v>
      </c>
      <c s="23" t="s">
        <v>219</v>
      </c>
      <c s="19" t="s">
        <v>37</v>
      </c>
      <c s="24" t="s">
        <v>220</v>
      </c>
      <c s="25" t="s">
        <v>141</v>
      </c>
      <c s="26">
        <v>7.797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222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274</v>
      </c>
      <c s="23" t="s">
        <v>223</v>
      </c>
      <c s="19" t="s">
        <v>37</v>
      </c>
      <c s="24" t="s">
        <v>224</v>
      </c>
      <c s="25" t="s">
        <v>141</v>
      </c>
      <c s="26">
        <v>9.236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278</v>
      </c>
      <c s="23" t="s">
        <v>226</v>
      </c>
      <c s="19" t="s">
        <v>37</v>
      </c>
      <c s="24" t="s">
        <v>227</v>
      </c>
      <c s="25" t="s">
        <v>216</v>
      </c>
      <c s="26">
        <v>25.4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262</v>
      </c>
      <c s="23" t="s">
        <v>228</v>
      </c>
      <c s="19" t="s">
        <v>37</v>
      </c>
      <c s="24" t="s">
        <v>229</v>
      </c>
      <c s="25" t="s">
        <v>163</v>
      </c>
      <c s="26">
        <v>2.667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546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259</v>
      </c>
      <c s="23" t="s">
        <v>232</v>
      </c>
      <c s="19" t="s">
        <v>37</v>
      </c>
      <c s="24" t="s">
        <v>233</v>
      </c>
      <c s="25" t="s">
        <v>216</v>
      </c>
      <c s="26">
        <v>25.4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547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318</v>
      </c>
      <c s="19" t="s">
        <v>37</v>
      </c>
      <c s="24" t="s">
        <v>319</v>
      </c>
      <c s="25" t="s">
        <v>141</v>
      </c>
      <c s="26">
        <v>1.26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320</v>
      </c>
    </row>
    <row r="130" spans="1:5" ht="38.25">
      <c r="A130" s="30" t="s">
        <v>41</v>
      </c>
      <c r="E130" s="37" t="s">
        <v>548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322</v>
      </c>
      <c s="19" t="s">
        <v>37</v>
      </c>
      <c s="24" t="s">
        <v>323</v>
      </c>
      <c s="25" t="s">
        <v>141</v>
      </c>
      <c s="26">
        <v>1.26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324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16.52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16.52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16.52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63.75">
      <c r="A146" s="30" t="s">
        <v>41</v>
      </c>
      <c r="E146" s="37" t="s">
        <v>530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327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330</v>
      </c>
    </row>
    <row r="154" spans="1:5" ht="38.25">
      <c r="A154" s="30" t="s">
        <v>41</v>
      </c>
      <c r="E154" s="37" t="s">
        <v>532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25.4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25.4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247</v>
      </c>
      <c s="23" t="s">
        <v>256</v>
      </c>
      <c s="19" t="s">
        <v>37</v>
      </c>
      <c s="24" t="s">
        <v>257</v>
      </c>
      <c s="25" t="s">
        <v>216</v>
      </c>
      <c s="26">
        <v>25.781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257</v>
      </c>
    </row>
    <row r="168" spans="1:5" ht="25.5">
      <c r="A168" s="30" t="s">
        <v>41</v>
      </c>
      <c r="E168" s="31" t="s">
        <v>549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359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335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343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338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340</v>
      </c>
      <c s="23" t="s">
        <v>263</v>
      </c>
      <c s="19" t="s">
        <v>37</v>
      </c>
      <c s="24" t="s">
        <v>264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264</v>
      </c>
    </row>
    <row r="180" spans="1:5" ht="63.75">
      <c r="A180" s="30" t="s">
        <v>41</v>
      </c>
      <c r="E180" s="37" t="s">
        <v>339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349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342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287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267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363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345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355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348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364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351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381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354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352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357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282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270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250</v>
      </c>
      <c s="23" t="s">
        <v>271</v>
      </c>
      <c s="19" t="s">
        <v>37</v>
      </c>
      <c s="24" t="s">
        <v>272</v>
      </c>
      <c s="25" t="s">
        <v>216</v>
      </c>
      <c s="26">
        <v>25.4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273</v>
      </c>
    </row>
    <row r="216" spans="1:5" ht="12.75">
      <c r="A216" s="30" t="s">
        <v>41</v>
      </c>
      <c r="E216" s="31" t="s">
        <v>547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336</v>
      </c>
      <c s="23" t="s">
        <v>275</v>
      </c>
      <c s="19" t="s">
        <v>37</v>
      </c>
      <c s="24" t="s">
        <v>276</v>
      </c>
      <c s="25" t="s">
        <v>47</v>
      </c>
      <c s="26">
        <v>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277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346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362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365</v>
      </c>
      <c s="23" t="s">
        <v>279</v>
      </c>
      <c s="19" t="s">
        <v>37</v>
      </c>
      <c s="24" t="s">
        <v>280</v>
      </c>
      <c s="25" t="s">
        <v>216</v>
      </c>
      <c s="26">
        <v>25.4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281</v>
      </c>
    </row>
    <row r="228" spans="1:5" ht="12.75">
      <c r="A228" s="30" t="s">
        <v>41</v>
      </c>
      <c r="E228" s="31" t="s">
        <v>547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368</v>
      </c>
      <c s="23" t="s">
        <v>283</v>
      </c>
      <c s="19" t="s">
        <v>37</v>
      </c>
      <c s="24" t="s">
        <v>284</v>
      </c>
      <c s="25" t="s">
        <v>216</v>
      </c>
      <c s="26">
        <v>25.4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284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371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376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370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</f>
      </c>
      <c>
        <f>0+O243</f>
      </c>
    </row>
    <row r="243" spans="1:16" ht="25.5">
      <c r="A243" s="19" t="s">
        <v>35</v>
      </c>
      <c s="23" t="s">
        <v>332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374</v>
      </c>
    </row>
    <row r="245" spans="1:5" ht="38.25">
      <c r="A245" s="30" t="s">
        <v>41</v>
      </c>
      <c r="E245" s="37" t="s">
        <v>550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61.842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0+O8+O93+O106+O119+O140+O149+O226+O247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551</v>
      </c>
      <c s="36">
        <f>0+I8+I93+I106+I119+I140+I149+I226+I247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1.75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555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556</v>
      </c>
      <c s="19" t="s">
        <v>37</v>
      </c>
      <c s="24" t="s">
        <v>557</v>
      </c>
      <c s="25" t="s">
        <v>141</v>
      </c>
      <c s="26">
        <v>2.8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558</v>
      </c>
    </row>
    <row r="15" spans="1:5" ht="25.5">
      <c r="A15" s="30" t="s">
        <v>41</v>
      </c>
      <c r="E15" s="37" t="s">
        <v>559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141</v>
      </c>
      <c s="26">
        <v>1.75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142</v>
      </c>
    </row>
    <row r="19" spans="1:5" ht="25.5">
      <c r="A19" s="30" t="s">
        <v>41</v>
      </c>
      <c r="E19" s="31" t="s">
        <v>555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385</v>
      </c>
      <c s="19" t="s">
        <v>37</v>
      </c>
      <c s="24" t="s">
        <v>386</v>
      </c>
      <c s="25" t="s">
        <v>216</v>
      </c>
      <c s="26">
        <v>1.4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387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389</v>
      </c>
      <c s="19" t="s">
        <v>37</v>
      </c>
      <c s="24" t="s">
        <v>390</v>
      </c>
      <c s="25" t="s">
        <v>216</v>
      </c>
      <c s="26">
        <v>1.4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391</v>
      </c>
    </row>
    <row r="43" spans="1:5" ht="25.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393</v>
      </c>
      <c s="19" t="s">
        <v>37</v>
      </c>
      <c s="24" t="s">
        <v>394</v>
      </c>
      <c s="25" t="s">
        <v>163</v>
      </c>
      <c s="26">
        <v>4.781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395</v>
      </c>
    </row>
    <row r="47" spans="1:5" ht="63.75">
      <c r="A47" s="30" t="s">
        <v>41</v>
      </c>
      <c r="E47" s="37" t="s">
        <v>570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161</v>
      </c>
      <c s="19" t="s">
        <v>37</v>
      </c>
      <c s="24" t="s">
        <v>162</v>
      </c>
      <c s="25" t="s">
        <v>163</v>
      </c>
      <c s="26">
        <v>5.057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164</v>
      </c>
    </row>
    <row r="51" spans="1:5" ht="63.75">
      <c r="A51" s="30" t="s">
        <v>41</v>
      </c>
      <c r="E51" s="31" t="s">
        <v>571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166</v>
      </c>
      <c s="19" t="s">
        <v>37</v>
      </c>
      <c s="24" t="s">
        <v>167</v>
      </c>
      <c s="25" t="s">
        <v>163</v>
      </c>
      <c s="26">
        <v>2.529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168</v>
      </c>
    </row>
    <row r="55" spans="1:5" ht="12.75">
      <c r="A55" s="30" t="s">
        <v>41</v>
      </c>
      <c r="E55" s="31" t="s">
        <v>572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170</v>
      </c>
      <c s="19" t="s">
        <v>37</v>
      </c>
      <c s="24" t="s">
        <v>171</v>
      </c>
      <c s="25" t="s">
        <v>163</v>
      </c>
      <c s="26">
        <v>0.843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172</v>
      </c>
    </row>
    <row r="59" spans="1:5" ht="12.75">
      <c r="A59" s="30" t="s">
        <v>41</v>
      </c>
      <c r="E59" s="31" t="s">
        <v>573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174</v>
      </c>
      <c s="19" t="s">
        <v>37</v>
      </c>
      <c s="24" t="s">
        <v>175</v>
      </c>
      <c s="25" t="s">
        <v>163</v>
      </c>
      <c s="26">
        <v>0.843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176</v>
      </c>
    </row>
    <row r="63" spans="1:5" ht="12.75">
      <c r="A63" s="30" t="s">
        <v>41</v>
      </c>
      <c r="E63" s="31" t="s">
        <v>573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415</v>
      </c>
    </row>
    <row r="67" spans="1:5" ht="25.5">
      <c r="A67" s="30" t="s">
        <v>41</v>
      </c>
      <c r="E67" s="37" t="s">
        <v>574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423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8.429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575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4.271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576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3.003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12.75">
      <c r="A83" s="30" t="s">
        <v>41</v>
      </c>
      <c r="E83" s="31" t="s">
        <v>577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6.006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578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7.901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579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3.85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25.5">
      <c r="A96" s="30" t="s">
        <v>41</v>
      </c>
      <c r="E96" s="37" t="s">
        <v>580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4.235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581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5.016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</f>
      </c>
      <c>
        <f>0+O107+O111+O115</f>
      </c>
    </row>
    <row r="107" spans="1:16" ht="12.75">
      <c r="A107" s="19" t="s">
        <v>35</v>
      </c>
      <c s="23" t="s">
        <v>255</v>
      </c>
      <c s="23" t="s">
        <v>226</v>
      </c>
      <c s="19" t="s">
        <v>37</v>
      </c>
      <c s="24" t="s">
        <v>227</v>
      </c>
      <c s="25" t="s">
        <v>216</v>
      </c>
      <c s="26">
        <v>7.7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1.155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12.75">
      <c r="A113" s="30" t="s">
        <v>41</v>
      </c>
      <c r="E113" s="31" t="s">
        <v>582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7.7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583</v>
      </c>
    </row>
    <row r="118" spans="1:5" ht="12.75">
      <c r="A118" t="s">
        <v>42</v>
      </c>
      <c r="E118" s="29" t="s">
        <v>37</v>
      </c>
    </row>
    <row r="119" spans="1:18" ht="12.75" customHeight="1">
      <c r="A119" s="5" t="s">
        <v>33</v>
      </c>
      <c s="5"/>
      <c s="34" t="s">
        <v>26</v>
      </c>
      <c s="5"/>
      <c s="21" t="s">
        <v>235</v>
      </c>
      <c s="5"/>
      <c s="5"/>
      <c s="5"/>
      <c s="35">
        <f>0+Q119</f>
      </c>
      <c r="O119">
        <f>0+R119</f>
      </c>
      <c r="Q119">
        <f>0+I120+I124+I128+I132+I136</f>
      </c>
      <c>
        <f>0+O120+O124+O128+O132+O136</f>
      </c>
    </row>
    <row r="120" spans="1:16" ht="12.75">
      <c r="A120" s="19" t="s">
        <v>35</v>
      </c>
      <c s="23" t="s">
        <v>102</v>
      </c>
      <c s="23" t="s">
        <v>584</v>
      </c>
      <c s="19" t="s">
        <v>37</v>
      </c>
      <c s="24" t="s">
        <v>585</v>
      </c>
      <c s="25" t="s">
        <v>141</v>
      </c>
      <c s="26">
        <v>1.75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586</v>
      </c>
    </row>
    <row r="122" spans="1:5" ht="25.5">
      <c r="A122" s="30" t="s">
        <v>41</v>
      </c>
      <c r="E122" s="31" t="s">
        <v>555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105</v>
      </c>
      <c s="23" t="s">
        <v>318</v>
      </c>
      <c s="19" t="s">
        <v>37</v>
      </c>
      <c s="24" t="s">
        <v>319</v>
      </c>
      <c s="25" t="s">
        <v>141</v>
      </c>
      <c s="26">
        <v>0.84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320</v>
      </c>
    </row>
    <row r="126" spans="1:5" ht="12.75">
      <c r="A126" s="30" t="s">
        <v>41</v>
      </c>
      <c r="E126" s="31" t="s">
        <v>587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108</v>
      </c>
      <c s="23" t="s">
        <v>322</v>
      </c>
      <c s="19" t="s">
        <v>37</v>
      </c>
      <c s="24" t="s">
        <v>323</v>
      </c>
      <c s="25" t="s">
        <v>141</v>
      </c>
      <c s="26">
        <v>3.64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324</v>
      </c>
    </row>
    <row r="130" spans="1:5" ht="38.25">
      <c r="A130" s="30" t="s">
        <v>41</v>
      </c>
      <c r="E130" s="31" t="s">
        <v>588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114</v>
      </c>
      <c s="23" t="s">
        <v>589</v>
      </c>
      <c s="19" t="s">
        <v>37</v>
      </c>
      <c s="24" t="s">
        <v>590</v>
      </c>
      <c s="25" t="s">
        <v>141</v>
      </c>
      <c s="26">
        <v>0.875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12.75">
      <c r="A133" s="28" t="s">
        <v>40</v>
      </c>
      <c r="E133" s="29" t="s">
        <v>590</v>
      </c>
    </row>
    <row r="134" spans="1:5" ht="38.25">
      <c r="A134" s="30" t="s">
        <v>41</v>
      </c>
      <c r="E134" s="37" t="s">
        <v>591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111</v>
      </c>
      <c s="23" t="s">
        <v>592</v>
      </c>
      <c s="19" t="s">
        <v>37</v>
      </c>
      <c s="24" t="s">
        <v>593</v>
      </c>
      <c s="25" t="s">
        <v>141</v>
      </c>
      <c s="26">
        <v>1.75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51">
      <c r="A137" s="28" t="s">
        <v>40</v>
      </c>
      <c r="E137" s="29" t="s">
        <v>594</v>
      </c>
    </row>
    <row r="138" spans="1:5" ht="25.5">
      <c r="A138" s="30" t="s">
        <v>41</v>
      </c>
      <c r="E138" s="31" t="s">
        <v>555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245</v>
      </c>
      <c s="5"/>
      <c s="21" t="s">
        <v>246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466</v>
      </c>
      <c s="23" t="s">
        <v>248</v>
      </c>
      <c s="19" t="s">
        <v>37</v>
      </c>
      <c s="24" t="s">
        <v>249</v>
      </c>
      <c s="25" t="s">
        <v>216</v>
      </c>
      <c s="26">
        <v>7.7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249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512</v>
      </c>
      <c s="23" t="s">
        <v>251</v>
      </c>
      <c s="19" t="s">
        <v>37</v>
      </c>
      <c s="24" t="s">
        <v>252</v>
      </c>
      <c s="25" t="s">
        <v>216</v>
      </c>
      <c s="26">
        <v>7.7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253</v>
      </c>
    </row>
    <row r="147" spans="1:5" ht="12.75">
      <c r="A147" s="30" t="s">
        <v>41</v>
      </c>
      <c r="E147" s="31" t="s">
        <v>583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254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</f>
      </c>
      <c>
        <f>0+O150+O154+O158+O162+O166+O170+O174+O178+O182+O186+O190+O194+O198+O202+O206+O210+O214+O218+O222</f>
      </c>
    </row>
    <row r="150" spans="1:16" ht="12.75">
      <c r="A150" s="19" t="s">
        <v>35</v>
      </c>
      <c s="23" t="s">
        <v>278</v>
      </c>
      <c s="23" t="s">
        <v>256</v>
      </c>
      <c s="19" t="s">
        <v>37</v>
      </c>
      <c s="24" t="s">
        <v>257</v>
      </c>
      <c s="25" t="s">
        <v>216</v>
      </c>
      <c s="26">
        <v>7.816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257</v>
      </c>
    </row>
    <row r="152" spans="1:5" ht="25.5">
      <c r="A152" s="30" t="s">
        <v>41</v>
      </c>
      <c r="E152" s="31" t="s">
        <v>595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250</v>
      </c>
      <c s="23" t="s">
        <v>334</v>
      </c>
      <c s="19" t="s">
        <v>37</v>
      </c>
      <c s="24" t="s">
        <v>335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335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247</v>
      </c>
      <c s="23" t="s">
        <v>337</v>
      </c>
      <c s="19" t="s">
        <v>37</v>
      </c>
      <c s="24" t="s">
        <v>338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338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287</v>
      </c>
      <c s="23" t="s">
        <v>263</v>
      </c>
      <c s="19" t="s">
        <v>37</v>
      </c>
      <c s="24" t="s">
        <v>264</v>
      </c>
      <c s="25" t="s">
        <v>47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264</v>
      </c>
    </row>
    <row r="164" spans="1:5" ht="63.75">
      <c r="A164" s="30" t="s">
        <v>41</v>
      </c>
      <c r="E164" s="37" t="s">
        <v>596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336</v>
      </c>
      <c s="23" t="s">
        <v>341</v>
      </c>
      <c s="19" t="s">
        <v>37</v>
      </c>
      <c s="24" t="s">
        <v>342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342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262</v>
      </c>
      <c s="23" t="s">
        <v>266</v>
      </c>
      <c s="19" t="s">
        <v>37</v>
      </c>
      <c s="24" t="s">
        <v>267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267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359</v>
      </c>
      <c s="23" t="s">
        <v>344</v>
      </c>
      <c s="19" t="s">
        <v>37</v>
      </c>
      <c s="24" t="s">
        <v>345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345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349</v>
      </c>
      <c s="23" t="s">
        <v>347</v>
      </c>
      <c s="19" t="s">
        <v>37</v>
      </c>
      <c s="24" t="s">
        <v>348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348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343</v>
      </c>
      <c s="23" t="s">
        <v>350</v>
      </c>
      <c s="19" t="s">
        <v>37</v>
      </c>
      <c s="24" t="s">
        <v>351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368</v>
      </c>
      <c s="23" t="s">
        <v>353</v>
      </c>
      <c s="19" t="s">
        <v>37</v>
      </c>
      <c s="24" t="s">
        <v>354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364</v>
      </c>
      <c s="23" t="s">
        <v>356</v>
      </c>
      <c s="19" t="s">
        <v>37</v>
      </c>
      <c s="24" t="s">
        <v>357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357</v>
      </c>
    </row>
    <row r="192" spans="1:5" ht="12.75">
      <c r="A192" s="30" t="s">
        <v>41</v>
      </c>
      <c r="E192" s="31" t="s">
        <v>358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274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270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259</v>
      </c>
      <c s="23" t="s">
        <v>271</v>
      </c>
      <c s="19" t="s">
        <v>37</v>
      </c>
      <c s="24" t="s">
        <v>272</v>
      </c>
      <c s="25" t="s">
        <v>216</v>
      </c>
      <c s="26">
        <v>7.7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273</v>
      </c>
    </row>
    <row r="200" spans="1:5" ht="12.75">
      <c r="A200" s="30" t="s">
        <v>41</v>
      </c>
      <c r="E200" s="31" t="s">
        <v>583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282</v>
      </c>
      <c s="23" t="s">
        <v>275</v>
      </c>
      <c s="19" t="s">
        <v>37</v>
      </c>
      <c s="24" t="s">
        <v>276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277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340</v>
      </c>
      <c s="23" t="s">
        <v>360</v>
      </c>
      <c s="19" t="s">
        <v>37</v>
      </c>
      <c s="24" t="s">
        <v>361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362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346</v>
      </c>
      <c s="23" t="s">
        <v>279</v>
      </c>
      <c s="19" t="s">
        <v>37</v>
      </c>
      <c s="24" t="s">
        <v>280</v>
      </c>
      <c s="25" t="s">
        <v>216</v>
      </c>
      <c s="26">
        <v>7.7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281</v>
      </c>
    </row>
    <row r="212" spans="1:5" ht="12.75">
      <c r="A212" s="30" t="s">
        <v>41</v>
      </c>
      <c r="E212" s="31" t="s">
        <v>583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363</v>
      </c>
      <c s="23" t="s">
        <v>283</v>
      </c>
      <c s="19" t="s">
        <v>37</v>
      </c>
      <c s="24" t="s">
        <v>284</v>
      </c>
      <c s="25" t="s">
        <v>216</v>
      </c>
      <c s="26">
        <v>7.7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284</v>
      </c>
    </row>
    <row r="216" spans="1:5" ht="12.75">
      <c r="A216" s="30" t="s">
        <v>41</v>
      </c>
      <c r="E216" s="31" t="s">
        <v>583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366</v>
      </c>
      <c s="19" t="s">
        <v>37</v>
      </c>
      <c s="24" t="s">
        <v>367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365</v>
      </c>
      <c s="23" t="s">
        <v>369</v>
      </c>
      <c s="19" t="s">
        <v>37</v>
      </c>
      <c s="24" t="s">
        <v>370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30</v>
      </c>
      <c s="5"/>
      <c s="21" t="s">
        <v>34</v>
      </c>
      <c s="5"/>
      <c s="5"/>
      <c s="5"/>
      <c s="35">
        <f>0+Q226</f>
      </c>
      <c r="O226">
        <f>0+R226</f>
      </c>
      <c r="Q226">
        <f>0+I227+I231+I235+I239+I243</f>
      </c>
      <c>
        <f>0+O227+O231+O235+O239+O243</f>
      </c>
    </row>
    <row r="227" spans="1:16" ht="25.5">
      <c r="A227" s="19" t="s">
        <v>35</v>
      </c>
      <c s="23" t="s">
        <v>352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599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371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602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376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51">
      <c r="A236" s="28" t="s">
        <v>40</v>
      </c>
      <c r="E236" s="29" t="s">
        <v>605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381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51">
      <c r="A240" s="28" t="s">
        <v>40</v>
      </c>
      <c r="E240" s="29" t="s">
        <v>608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25.5">
      <c r="A243" s="19" t="s">
        <v>35</v>
      </c>
      <c s="23" t="s">
        <v>332</v>
      </c>
      <c s="23" t="s">
        <v>609</v>
      </c>
      <c s="19" t="s">
        <v>37</v>
      </c>
      <c s="24" t="s">
        <v>610</v>
      </c>
      <c s="25" t="s">
        <v>141</v>
      </c>
      <c s="26">
        <v>2.8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611</v>
      </c>
    </row>
    <row r="245" spans="1:5" ht="25.5">
      <c r="A245" s="30" t="s">
        <v>41</v>
      </c>
      <c r="E245" s="31" t="s">
        <v>612</v>
      </c>
    </row>
    <row r="246" spans="1:5" ht="12.75">
      <c r="A246" t="s">
        <v>42</v>
      </c>
      <c r="E246" s="29" t="s">
        <v>37</v>
      </c>
    </row>
    <row r="247" spans="1:18" ht="12.75" customHeight="1">
      <c r="A247" s="5" t="s">
        <v>33</v>
      </c>
      <c s="5"/>
      <c s="34" t="s">
        <v>285</v>
      </c>
      <c s="5"/>
      <c s="21" t="s">
        <v>286</v>
      </c>
      <c s="5"/>
      <c s="5"/>
      <c s="5"/>
      <c s="35">
        <f>0+Q247</f>
      </c>
      <c r="O247">
        <f>0+R247</f>
      </c>
      <c r="Q247">
        <f>0+I248</f>
      </c>
      <c>
        <f>0+O248</f>
      </c>
    </row>
    <row r="248" spans="1:16" ht="12.75">
      <c r="A248" s="19" t="s">
        <v>35</v>
      </c>
      <c s="23" t="s">
        <v>331</v>
      </c>
      <c s="23" t="s">
        <v>288</v>
      </c>
      <c s="19" t="s">
        <v>37</v>
      </c>
      <c s="24" t="s">
        <v>289</v>
      </c>
      <c s="25" t="s">
        <v>198</v>
      </c>
      <c s="26">
        <v>18.012</v>
      </c>
      <c s="27">
        <v>0</v>
      </c>
      <c s="27">
        <f>ROUND(ROUND(H248,2)*ROUND(G248,3),2)</f>
      </c>
      <c r="O248">
        <f>(I248*21)/100</f>
      </c>
      <c t="s">
        <v>14</v>
      </c>
    </row>
    <row r="249" spans="1:5" ht="38.25">
      <c r="A249" s="28" t="s">
        <v>40</v>
      </c>
      <c r="E249" s="29" t="s">
        <v>290</v>
      </c>
    </row>
    <row r="250" spans="1:5" ht="12.75">
      <c r="A250" s="30" t="s">
        <v>41</v>
      </c>
      <c r="E250" s="31" t="s">
        <v>37</v>
      </c>
    </row>
    <row r="251" spans="1:5" ht="12.75">
      <c r="A251" t="s">
        <v>42</v>
      </c>
      <c r="E25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0+O8+O125+O138+O151+O164+O193+O302+O311+O316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6">
        <f>0+I8+I125+I138+I151+I164+I193+I302+I311+I316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31.92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02">
      <c r="A11" s="30" t="s">
        <v>41</v>
      </c>
      <c r="E11" s="37" t="s">
        <v>614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31.92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615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97.66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616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31.92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02">
      <c r="A23" s="30" t="s">
        <v>41</v>
      </c>
      <c r="E23" s="37" t="s">
        <v>614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430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617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1068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621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86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622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89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626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3.6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627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6.9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38.25">
      <c r="A47" s="30" t="s">
        <v>41</v>
      </c>
      <c r="E47" s="31" t="s">
        <v>628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17.664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76.5">
      <c r="A51" s="30" t="s">
        <v>41</v>
      </c>
      <c r="E51" s="37" t="s">
        <v>629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215.187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280.5">
      <c r="A55" s="30" t="s">
        <v>41</v>
      </c>
      <c r="E55" s="37" t="s">
        <v>630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631</v>
      </c>
      <c s="19" t="s">
        <v>37</v>
      </c>
      <c s="24" t="s">
        <v>632</v>
      </c>
      <c s="25" t="s">
        <v>163</v>
      </c>
      <c s="26">
        <v>107.594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633</v>
      </c>
    </row>
    <row r="59" spans="1:5" ht="12.75">
      <c r="A59" s="30" t="s">
        <v>41</v>
      </c>
      <c r="E59" s="31" t="s">
        <v>634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405</v>
      </c>
      <c s="19" t="s">
        <v>37</v>
      </c>
      <c s="24" t="s">
        <v>406</v>
      </c>
      <c s="25" t="s">
        <v>163</v>
      </c>
      <c s="26">
        <v>35.865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407</v>
      </c>
    </row>
    <row r="63" spans="1:5" ht="12.75">
      <c r="A63" s="30" t="s">
        <v>41</v>
      </c>
      <c r="E63" s="31" t="s">
        <v>635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35.865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635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141.284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63.75">
      <c r="A71" s="30" t="s">
        <v>41</v>
      </c>
      <c r="E71" s="37" t="s">
        <v>636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32.3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637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177</v>
      </c>
      <c s="19" t="s">
        <v>37</v>
      </c>
      <c s="24" t="s">
        <v>178</v>
      </c>
      <c s="25" t="s">
        <v>141</v>
      </c>
      <c s="26">
        <v>128.696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179</v>
      </c>
    </row>
    <row r="79" spans="1:5" ht="76.5">
      <c r="A79" s="30" t="s">
        <v>41</v>
      </c>
      <c r="E79" s="37" t="s">
        <v>638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418</v>
      </c>
      <c s="19" t="s">
        <v>37</v>
      </c>
      <c s="24" t="s">
        <v>419</v>
      </c>
      <c s="25" t="s">
        <v>141</v>
      </c>
      <c s="26">
        <v>35.865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420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421</v>
      </c>
      <c s="19" t="s">
        <v>37</v>
      </c>
      <c s="24" t="s">
        <v>422</v>
      </c>
      <c s="25" t="s">
        <v>141</v>
      </c>
      <c s="26">
        <v>32.3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423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184</v>
      </c>
      <c s="19" t="s">
        <v>37</v>
      </c>
      <c s="24" t="s">
        <v>185</v>
      </c>
      <c s="25" t="s">
        <v>163</v>
      </c>
      <c s="26">
        <v>235.988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186</v>
      </c>
    </row>
    <row r="95" spans="1:5" ht="12.75">
      <c r="A95" s="30" t="s">
        <v>41</v>
      </c>
      <c r="E95" s="31" t="s">
        <v>639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188</v>
      </c>
      <c s="19" t="s">
        <v>37</v>
      </c>
      <c s="24" t="s">
        <v>189</v>
      </c>
      <c s="25" t="s">
        <v>163</v>
      </c>
      <c s="26">
        <v>157.325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190</v>
      </c>
    </row>
    <row r="99" spans="1:5" ht="12.75">
      <c r="A99" s="30" t="s">
        <v>41</v>
      </c>
      <c r="E99" s="31" t="s">
        <v>640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192</v>
      </c>
      <c s="19" t="s">
        <v>37</v>
      </c>
      <c s="24" t="s">
        <v>193</v>
      </c>
      <c s="25" t="s">
        <v>163</v>
      </c>
      <c s="26">
        <v>393.313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194</v>
      </c>
    </row>
    <row r="103" spans="1:5" ht="89.25">
      <c r="A103" s="30" t="s">
        <v>41</v>
      </c>
      <c r="E103" s="37" t="s">
        <v>641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111</v>
      </c>
      <c s="23" t="s">
        <v>196</v>
      </c>
      <c s="19" t="s">
        <v>37</v>
      </c>
      <c s="24" t="s">
        <v>197</v>
      </c>
      <c s="25" t="s">
        <v>198</v>
      </c>
      <c s="26">
        <v>18.573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642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200</v>
      </c>
      <c s="19" t="s">
        <v>37</v>
      </c>
      <c s="24" t="s">
        <v>201</v>
      </c>
      <c s="25" t="s">
        <v>163</v>
      </c>
      <c s="26">
        <v>232.045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202</v>
      </c>
    </row>
    <row r="111" spans="1:5" ht="51">
      <c r="A111" s="30" t="s">
        <v>41</v>
      </c>
      <c r="E111" s="31" t="s">
        <v>643</v>
      </c>
    </row>
    <row r="112" spans="1:5" ht="12.75">
      <c r="A112" t="s">
        <v>42</v>
      </c>
      <c r="E112" s="29" t="s">
        <v>37</v>
      </c>
    </row>
    <row r="113" spans="1:16" ht="25.5">
      <c r="A113" s="19" t="s">
        <v>35</v>
      </c>
      <c s="23" t="s">
        <v>122</v>
      </c>
      <c s="23" t="s">
        <v>204</v>
      </c>
      <c s="19" t="s">
        <v>37</v>
      </c>
      <c s="24" t="s">
        <v>205</v>
      </c>
      <c s="25" t="s">
        <v>163</v>
      </c>
      <c s="26">
        <v>75.736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205</v>
      </c>
    </row>
    <row r="115" spans="1:5" ht="25.5">
      <c r="A115" s="30" t="s">
        <v>41</v>
      </c>
      <c r="E115" s="31" t="s">
        <v>644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127</v>
      </c>
      <c s="23" t="s">
        <v>645</v>
      </c>
      <c s="19" t="s">
        <v>37</v>
      </c>
      <c s="24" t="s">
        <v>646</v>
      </c>
      <c s="25" t="s">
        <v>198</v>
      </c>
      <c s="26">
        <v>151.472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646</v>
      </c>
    </row>
    <row r="119" spans="1:5" ht="12.75">
      <c r="A119" s="30" t="s">
        <v>41</v>
      </c>
      <c r="E119" s="31" t="s">
        <v>647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119</v>
      </c>
      <c s="23" t="s">
        <v>210</v>
      </c>
      <c s="19" t="s">
        <v>37</v>
      </c>
      <c s="24" t="s">
        <v>211</v>
      </c>
      <c s="25" t="s">
        <v>198</v>
      </c>
      <c s="26">
        <v>429.283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211</v>
      </c>
    </row>
    <row r="123" spans="1:5" ht="12.75">
      <c r="A123" s="30" t="s">
        <v>41</v>
      </c>
      <c r="E123" s="31" t="s">
        <v>648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213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282</v>
      </c>
      <c s="23" t="s">
        <v>214</v>
      </c>
      <c s="19" t="s">
        <v>37</v>
      </c>
      <c s="24" t="s">
        <v>215</v>
      </c>
      <c s="25" t="s">
        <v>216</v>
      </c>
      <c s="26">
        <v>84.05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217</v>
      </c>
    </row>
    <row r="128" spans="1:5" ht="102">
      <c r="A128" s="30" t="s">
        <v>41</v>
      </c>
      <c r="E128" s="37" t="s">
        <v>649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287</v>
      </c>
      <c s="23" t="s">
        <v>219</v>
      </c>
      <c s="19" t="s">
        <v>37</v>
      </c>
      <c s="24" t="s">
        <v>220</v>
      </c>
      <c s="25" t="s">
        <v>141</v>
      </c>
      <c s="26">
        <v>92.455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221</v>
      </c>
    </row>
    <row r="132" spans="1:5" ht="12.75">
      <c r="A132" s="30" t="s">
        <v>41</v>
      </c>
      <c r="E132" s="31" t="s">
        <v>650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250</v>
      </c>
      <c s="23" t="s">
        <v>223</v>
      </c>
      <c s="19" t="s">
        <v>37</v>
      </c>
      <c s="24" t="s">
        <v>224</v>
      </c>
      <c s="25" t="s">
        <v>141</v>
      </c>
      <c s="26">
        <v>109.513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224</v>
      </c>
    </row>
    <row r="136" spans="1:5" ht="25.5">
      <c r="A136" s="30" t="s">
        <v>41</v>
      </c>
      <c r="E136" s="31" t="s">
        <v>651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652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247</v>
      </c>
      <c s="23" t="s">
        <v>653</v>
      </c>
      <c s="19" t="s">
        <v>37</v>
      </c>
      <c s="24" t="s">
        <v>654</v>
      </c>
      <c s="25" t="s">
        <v>163</v>
      </c>
      <c s="26">
        <v>1.583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655</v>
      </c>
    </row>
    <row r="141" spans="1:5" ht="76.5">
      <c r="A141" s="30" t="s">
        <v>41</v>
      </c>
      <c r="E141" s="37" t="s">
        <v>656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336</v>
      </c>
      <c s="23" t="s">
        <v>657</v>
      </c>
      <c s="19" t="s">
        <v>37</v>
      </c>
      <c s="24" t="s">
        <v>658</v>
      </c>
      <c s="25" t="s">
        <v>163</v>
      </c>
      <c s="26">
        <v>21.903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37</v>
      </c>
    </row>
    <row r="145" spans="1:5" ht="102">
      <c r="A145" s="30" t="s">
        <v>41</v>
      </c>
      <c r="E145" s="37" t="s">
        <v>659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340</v>
      </c>
      <c s="23" t="s">
        <v>660</v>
      </c>
      <c s="19" t="s">
        <v>37</v>
      </c>
      <c s="24" t="s">
        <v>661</v>
      </c>
      <c s="25" t="s">
        <v>216</v>
      </c>
      <c s="26">
        <v>286.7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662</v>
      </c>
    </row>
    <row r="149" spans="1:5" ht="12.75">
      <c r="A149" s="30" t="s">
        <v>41</v>
      </c>
      <c r="E149" s="31" t="s">
        <v>37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225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359</v>
      </c>
      <c s="23" t="s">
        <v>228</v>
      </c>
      <c s="19" t="s">
        <v>37</v>
      </c>
      <c s="24" t="s">
        <v>229</v>
      </c>
      <c s="25" t="s">
        <v>163</v>
      </c>
      <c s="26">
        <v>18.948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230</v>
      </c>
    </row>
    <row r="154" spans="1:5" ht="255">
      <c r="A154" s="30" t="s">
        <v>41</v>
      </c>
      <c r="E154" s="37" t="s">
        <v>663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343</v>
      </c>
      <c s="23" t="s">
        <v>664</v>
      </c>
      <c s="19" t="s">
        <v>37</v>
      </c>
      <c s="24" t="s">
        <v>665</v>
      </c>
      <c s="25" t="s">
        <v>163</v>
      </c>
      <c s="26">
        <v>1.8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666</v>
      </c>
    </row>
    <row r="158" spans="1:5" ht="38.25">
      <c r="A158" s="30" t="s">
        <v>41</v>
      </c>
      <c r="E158" s="37" t="s">
        <v>667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349</v>
      </c>
      <c s="23" t="s">
        <v>668</v>
      </c>
      <c s="19" t="s">
        <v>37</v>
      </c>
      <c s="24" t="s">
        <v>669</v>
      </c>
      <c s="25" t="s">
        <v>163</v>
      </c>
      <c s="26">
        <v>42.13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670</v>
      </c>
    </row>
    <row r="162" spans="1:5" ht="25.5">
      <c r="A162" s="30" t="s">
        <v>41</v>
      </c>
      <c r="E162" s="31" t="s">
        <v>671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235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131</v>
      </c>
      <c s="23" t="s">
        <v>439</v>
      </c>
      <c s="19" t="s">
        <v>37</v>
      </c>
      <c s="24" t="s">
        <v>440</v>
      </c>
      <c s="25" t="s">
        <v>141</v>
      </c>
      <c s="26">
        <v>157.56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441</v>
      </c>
    </row>
    <row r="167" spans="1:5" ht="204">
      <c r="A167" s="30" t="s">
        <v>41</v>
      </c>
      <c r="E167" s="37" t="s">
        <v>672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443</v>
      </c>
      <c s="19" t="s">
        <v>37</v>
      </c>
      <c s="24" t="s">
        <v>444</v>
      </c>
      <c s="25" t="s">
        <v>141</v>
      </c>
      <c s="26">
        <v>157.56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445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236</v>
      </c>
      <c s="19" t="s">
        <v>37</v>
      </c>
      <c s="24" t="s">
        <v>237</v>
      </c>
      <c s="25" t="s">
        <v>141</v>
      </c>
      <c s="26">
        <v>31.92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238</v>
      </c>
    </row>
    <row r="175" spans="1:5" ht="102">
      <c r="A175" s="30" t="s">
        <v>41</v>
      </c>
      <c r="E175" s="37" t="s">
        <v>614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239</v>
      </c>
      <c s="19" t="s">
        <v>37</v>
      </c>
      <c s="24" t="s">
        <v>240</v>
      </c>
      <c s="25" t="s">
        <v>141</v>
      </c>
      <c s="26">
        <v>31.92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241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262</v>
      </c>
      <c s="23" t="s">
        <v>242</v>
      </c>
      <c s="19" t="s">
        <v>37</v>
      </c>
      <c s="24" t="s">
        <v>243</v>
      </c>
      <c s="25" t="s">
        <v>141</v>
      </c>
      <c s="26">
        <v>31.92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244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259</v>
      </c>
      <c s="23" t="s">
        <v>325</v>
      </c>
      <c s="19" t="s">
        <v>37</v>
      </c>
      <c s="24" t="s">
        <v>326</v>
      </c>
      <c s="25" t="s">
        <v>141</v>
      </c>
      <c s="26">
        <v>97.66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327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278</v>
      </c>
      <c s="23" t="s">
        <v>328</v>
      </c>
      <c s="19" t="s">
        <v>37</v>
      </c>
      <c s="24" t="s">
        <v>329</v>
      </c>
      <c s="25" t="s">
        <v>141</v>
      </c>
      <c s="26">
        <v>97.66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330</v>
      </c>
    </row>
    <row r="191" spans="1:5" ht="38.25">
      <c r="A191" s="30" t="s">
        <v>41</v>
      </c>
      <c r="E191" s="37" t="s">
        <v>616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254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0+I194+I198+I202+I206+I210+I214+I218+I222+I226+I230+I234+I238+I242+I246+I250+I254+I258+I262+I266+I270+I274+I278+I282+I286+I290+I294+I298</f>
      </c>
      <c>
        <f>0+O194+O198+O202+O206+O210+O214+O218+O222+O226+O230+O234+O238+O242+O246+O250+O254+O258+O262+O266+O270+O274+O278+O282+O286+O290+O294+O298</f>
      </c>
    </row>
    <row r="194" spans="1:16" ht="12.75">
      <c r="A194" s="19" t="s">
        <v>35</v>
      </c>
      <c s="23" t="s">
        <v>376</v>
      </c>
      <c s="23" t="s">
        <v>673</v>
      </c>
      <c s="19" t="s">
        <v>37</v>
      </c>
      <c s="24" t="s">
        <v>674</v>
      </c>
      <c s="25" t="s">
        <v>47</v>
      </c>
      <c s="26">
        <v>13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675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676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678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488</v>
      </c>
      <c s="23" t="s">
        <v>679</v>
      </c>
      <c s="19" t="s">
        <v>37</v>
      </c>
      <c s="24" t="s">
        <v>680</v>
      </c>
      <c s="25" t="s">
        <v>216</v>
      </c>
      <c s="26">
        <v>21.9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681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528</v>
      </c>
      <c s="23" t="s">
        <v>682</v>
      </c>
      <c s="19" t="s">
        <v>37</v>
      </c>
      <c s="24" t="s">
        <v>683</v>
      </c>
      <c s="25" t="s">
        <v>216</v>
      </c>
      <c s="26">
        <v>10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684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686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688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519</v>
      </c>
      <c s="23" t="s">
        <v>689</v>
      </c>
      <c s="19" t="s">
        <v>37</v>
      </c>
      <c s="24" t="s">
        <v>690</v>
      </c>
      <c s="25" t="s">
        <v>47</v>
      </c>
      <c s="26">
        <v>8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690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694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332</v>
      </c>
      <c s="23" t="s">
        <v>695</v>
      </c>
      <c s="19" t="s">
        <v>37</v>
      </c>
      <c s="24" t="s">
        <v>696</v>
      </c>
      <c s="25" t="s">
        <v>47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696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512</v>
      </c>
      <c s="23" t="s">
        <v>697</v>
      </c>
      <c s="19" t="s">
        <v>37</v>
      </c>
      <c s="24" t="s">
        <v>698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698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474</v>
      </c>
      <c s="23" t="s">
        <v>699</v>
      </c>
      <c s="19" t="s">
        <v>37</v>
      </c>
      <c s="24" t="s">
        <v>700</v>
      </c>
      <c s="25" t="s">
        <v>47</v>
      </c>
      <c s="26">
        <v>8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700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475</v>
      </c>
      <c s="23" t="s">
        <v>701</v>
      </c>
      <c s="19" t="s">
        <v>37</v>
      </c>
      <c s="24" t="s">
        <v>702</v>
      </c>
      <c s="25" t="s">
        <v>47</v>
      </c>
      <c s="26">
        <v>8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523</v>
      </c>
      <c s="23" t="s">
        <v>704</v>
      </c>
      <c s="19" t="s">
        <v>37</v>
      </c>
      <c s="24" t="s">
        <v>705</v>
      </c>
      <c s="25" t="s">
        <v>47</v>
      </c>
      <c s="26">
        <v>18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705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363</v>
      </c>
      <c s="23" t="s">
        <v>706</v>
      </c>
      <c s="19" t="s">
        <v>37</v>
      </c>
      <c s="24" t="s">
        <v>707</v>
      </c>
      <c s="25" t="s">
        <v>216</v>
      </c>
      <c s="26">
        <v>189.501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707</v>
      </c>
    </row>
    <row r="252" spans="1:5" ht="25.5">
      <c r="A252" s="30" t="s">
        <v>41</v>
      </c>
      <c r="E252" s="31" t="s">
        <v>708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355</v>
      </c>
      <c s="23" t="s">
        <v>709</v>
      </c>
      <c s="19" t="s">
        <v>37</v>
      </c>
      <c s="24" t="s">
        <v>710</v>
      </c>
      <c s="25" t="s">
        <v>47</v>
      </c>
      <c s="26">
        <v>5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711</v>
      </c>
    </row>
    <row r="256" spans="1:5" ht="12.75">
      <c r="A256" s="30" t="s">
        <v>41</v>
      </c>
      <c r="E256" s="31" t="s">
        <v>712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365</v>
      </c>
      <c s="23" t="s">
        <v>713</v>
      </c>
      <c s="19" t="s">
        <v>37</v>
      </c>
      <c s="24" t="s">
        <v>714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715</v>
      </c>
    </row>
    <row r="260" spans="1:5" ht="12.75">
      <c r="A260" s="30" t="s">
        <v>41</v>
      </c>
      <c r="E260" s="31" t="s">
        <v>716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346</v>
      </c>
      <c s="23" t="s">
        <v>717</v>
      </c>
      <c s="19" t="s">
        <v>37</v>
      </c>
      <c s="24" t="s">
        <v>718</v>
      </c>
      <c s="25" t="s">
        <v>216</v>
      </c>
      <c s="26">
        <v>186.7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719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364</v>
      </c>
      <c s="23" t="s">
        <v>720</v>
      </c>
      <c s="19" t="s">
        <v>37</v>
      </c>
      <c s="24" t="s">
        <v>721</v>
      </c>
      <c s="25" t="s">
        <v>47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722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368</v>
      </c>
      <c s="23" t="s">
        <v>723</v>
      </c>
      <c s="19" t="s">
        <v>37</v>
      </c>
      <c s="24" t="s">
        <v>724</v>
      </c>
      <c s="25" t="s">
        <v>725</v>
      </c>
      <c s="26">
        <v>7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726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352</v>
      </c>
      <c s="23" t="s">
        <v>727</v>
      </c>
      <c s="19" t="s">
        <v>37</v>
      </c>
      <c s="24" t="s">
        <v>728</v>
      </c>
      <c s="25" t="s">
        <v>729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726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371</v>
      </c>
      <c s="23" t="s">
        <v>730</v>
      </c>
      <c s="19" t="s">
        <v>37</v>
      </c>
      <c s="24" t="s">
        <v>731</v>
      </c>
      <c s="25" t="s">
        <v>47</v>
      </c>
      <c s="26">
        <v>8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25.5">
      <c r="A279" s="28" t="s">
        <v>40</v>
      </c>
      <c r="E279" s="29" t="s">
        <v>732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466</v>
      </c>
      <c s="23" t="s">
        <v>733</v>
      </c>
      <c s="19" t="s">
        <v>37</v>
      </c>
      <c s="24" t="s">
        <v>734</v>
      </c>
      <c s="25" t="s">
        <v>47</v>
      </c>
      <c s="26">
        <v>10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734</v>
      </c>
    </row>
    <row r="284" spans="1:5" ht="12.75">
      <c r="A284" s="30" t="s">
        <v>41</v>
      </c>
      <c r="E284" s="31" t="s">
        <v>735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524</v>
      </c>
      <c s="23" t="s">
        <v>736</v>
      </c>
      <c s="19" t="s">
        <v>37</v>
      </c>
      <c s="24" t="s">
        <v>737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737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25.5">
      <c r="A290" s="19" t="s">
        <v>35</v>
      </c>
      <c s="23" t="s">
        <v>525</v>
      </c>
      <c s="23" t="s">
        <v>738</v>
      </c>
      <c s="19" t="s">
        <v>37</v>
      </c>
      <c s="24" t="s">
        <v>739</v>
      </c>
      <c s="25" t="s">
        <v>47</v>
      </c>
      <c s="26">
        <v>8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25.5">
      <c r="A291" s="28" t="s">
        <v>40</v>
      </c>
      <c r="E291" s="29" t="s">
        <v>739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446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742</v>
      </c>
      <c s="23" t="s">
        <v>743</v>
      </c>
      <c s="19" t="s">
        <v>37</v>
      </c>
      <c s="24" t="s">
        <v>744</v>
      </c>
      <c s="25" t="s">
        <v>47</v>
      </c>
      <c s="26">
        <v>8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745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8" ht="12.75" customHeight="1">
      <c r="A302" s="5" t="s">
        <v>33</v>
      </c>
      <c s="5"/>
      <c s="34" t="s">
        <v>30</v>
      </c>
      <c s="5"/>
      <c s="21" t="s">
        <v>34</v>
      </c>
      <c s="5"/>
      <c s="5"/>
      <c s="5"/>
      <c s="35">
        <f>0+Q302</f>
      </c>
      <c r="O302">
        <f>0+R302</f>
      </c>
      <c r="Q302">
        <f>0+I303+I307</f>
      </c>
      <c>
        <f>0+O303+O307</f>
      </c>
    </row>
    <row r="303" spans="1:16" ht="25.5">
      <c r="A303" s="19" t="s">
        <v>35</v>
      </c>
      <c s="23" t="s">
        <v>746</v>
      </c>
      <c s="23" t="s">
        <v>372</v>
      </c>
      <c s="19" t="s">
        <v>37</v>
      </c>
      <c s="24" t="s">
        <v>373</v>
      </c>
      <c s="25" t="s">
        <v>216</v>
      </c>
      <c s="26">
        <v>35.7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374</v>
      </c>
    </row>
    <row r="305" spans="1:5" ht="38.25">
      <c r="A305" s="30" t="s">
        <v>41</v>
      </c>
      <c r="E305" s="37" t="s">
        <v>747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748</v>
      </c>
      <c s="23" t="s">
        <v>377</v>
      </c>
      <c s="19" t="s">
        <v>37</v>
      </c>
      <c s="24" t="s">
        <v>378</v>
      </c>
      <c s="25" t="s">
        <v>216</v>
      </c>
      <c s="26">
        <v>10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379</v>
      </c>
    </row>
    <row r="309" spans="1:5" ht="12.75">
      <c r="A309" s="30" t="s">
        <v>41</v>
      </c>
      <c r="E309" s="31" t="s">
        <v>749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285</v>
      </c>
      <c s="5"/>
      <c s="21" t="s">
        <v>286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750</v>
      </c>
      <c s="23" t="s">
        <v>288</v>
      </c>
      <c s="19" t="s">
        <v>37</v>
      </c>
      <c s="24" t="s">
        <v>289</v>
      </c>
      <c s="25" t="s">
        <v>198</v>
      </c>
      <c s="26">
        <v>740.82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290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751</v>
      </c>
      <c s="5"/>
      <c s="21" t="s">
        <v>752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753</v>
      </c>
      <c s="23" t="s">
        <v>754</v>
      </c>
      <c s="19" t="s">
        <v>37</v>
      </c>
      <c s="24" t="s">
        <v>755</v>
      </c>
      <c s="25" t="s">
        <v>198</v>
      </c>
      <c s="26">
        <v>3.483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756</v>
      </c>
    </row>
    <row r="319" spans="1:5" ht="12.75">
      <c r="A319" s="30" t="s">
        <v>41</v>
      </c>
      <c r="E319" s="31" t="s">
        <v>37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0+O8+O109+O122+O135+O148+O177+O286+O291+O296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757</v>
      </c>
      <c s="36">
        <f>0+I8+I109+I122+I135+I148+I177+I286+I291+I296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</f>
      </c>
      <c>
        <f>0+O9+O13+O17+O21+O25+O29+O33+O37+O41+O45+O49+O53+O57+O61+O65+O69+O73+O77+O81+O85+O89+O93+O97+O101+O105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53.37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14.75">
      <c r="A11" s="30" t="s">
        <v>41</v>
      </c>
      <c r="E11" s="37" t="s">
        <v>758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53.37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294</v>
      </c>
      <c s="19" t="s">
        <v>37</v>
      </c>
      <c s="24" t="s">
        <v>295</v>
      </c>
      <c s="25" t="s">
        <v>141</v>
      </c>
      <c s="26">
        <v>47.95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296</v>
      </c>
    </row>
    <row r="19" spans="1:5" ht="38.25">
      <c r="A19" s="30" t="s">
        <v>41</v>
      </c>
      <c r="E19" s="37" t="s">
        <v>760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53.37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14.75">
      <c r="A23" s="30" t="s">
        <v>41</v>
      </c>
      <c r="E23" s="37" t="s">
        <v>758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160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761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618</v>
      </c>
      <c s="19" t="s">
        <v>37</v>
      </c>
      <c s="24" t="s">
        <v>619</v>
      </c>
      <c s="25" t="s">
        <v>153</v>
      </c>
      <c s="26">
        <v>444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620</v>
      </c>
    </row>
    <row r="31" spans="1:5" ht="25.5">
      <c r="A31" s="30" t="s">
        <v>41</v>
      </c>
      <c r="E31" s="37" t="s">
        <v>762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32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763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623</v>
      </c>
      <c s="19" t="s">
        <v>37</v>
      </c>
      <c s="24" t="s">
        <v>624</v>
      </c>
      <c s="25" t="s">
        <v>158</v>
      </c>
      <c s="26">
        <v>37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625</v>
      </c>
    </row>
    <row r="39" spans="1:5" ht="12.75">
      <c r="A39" s="30" t="s">
        <v>41</v>
      </c>
      <c r="E39" s="31" t="s">
        <v>764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385</v>
      </c>
      <c s="19" t="s">
        <v>37</v>
      </c>
      <c s="24" t="s">
        <v>386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387</v>
      </c>
    </row>
    <row r="43" spans="1:5" ht="12.75">
      <c r="A43" s="30" t="s">
        <v>41</v>
      </c>
      <c r="E43" s="31" t="s">
        <v>765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2.7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766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6.002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63.75">
      <c r="A51" s="30" t="s">
        <v>41</v>
      </c>
      <c r="E51" s="37" t="s">
        <v>767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768</v>
      </c>
      <c s="19" t="s">
        <v>37</v>
      </c>
      <c s="24" t="s">
        <v>769</v>
      </c>
      <c s="25" t="s">
        <v>163</v>
      </c>
      <c s="26">
        <v>73.852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770</v>
      </c>
    </row>
    <row r="55" spans="1:5" ht="140.25">
      <c r="A55" s="30" t="s">
        <v>41</v>
      </c>
      <c r="E55" s="37" t="s">
        <v>771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772</v>
      </c>
      <c s="19" t="s">
        <v>37</v>
      </c>
      <c s="24" t="s">
        <v>773</v>
      </c>
      <c s="25" t="s">
        <v>163</v>
      </c>
      <c s="26">
        <v>36.926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774</v>
      </c>
    </row>
    <row r="59" spans="1:5" ht="12.75">
      <c r="A59" s="30" t="s">
        <v>41</v>
      </c>
      <c r="E59" s="31" t="s">
        <v>775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12.309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776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12.309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776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177</v>
      </c>
      <c s="19" t="s">
        <v>37</v>
      </c>
      <c s="24" t="s">
        <v>178</v>
      </c>
      <c s="25" t="s">
        <v>141</v>
      </c>
      <c s="26">
        <v>68.517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179</v>
      </c>
    </row>
    <row r="71" spans="1:5" ht="38.25">
      <c r="A71" s="30" t="s">
        <v>41</v>
      </c>
      <c r="E71" s="37" t="s">
        <v>777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141</v>
      </c>
      <c s="26">
        <v>68.517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37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184</v>
      </c>
      <c s="19" t="s">
        <v>37</v>
      </c>
      <c s="24" t="s">
        <v>185</v>
      </c>
      <c s="25" t="s">
        <v>163</v>
      </c>
      <c s="26">
        <v>73.852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186</v>
      </c>
    </row>
    <row r="79" spans="1:5" ht="12.75">
      <c r="A79" s="30" t="s">
        <v>41</v>
      </c>
      <c r="E79" s="31" t="s">
        <v>778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188</v>
      </c>
      <c s="19" t="s">
        <v>37</v>
      </c>
      <c s="24" t="s">
        <v>189</v>
      </c>
      <c s="25" t="s">
        <v>163</v>
      </c>
      <c s="26">
        <v>49.235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190</v>
      </c>
    </row>
    <row r="83" spans="1:5" ht="12.75">
      <c r="A83" s="30" t="s">
        <v>41</v>
      </c>
      <c r="E83" s="31" t="s">
        <v>779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192</v>
      </c>
      <c s="19" t="s">
        <v>37</v>
      </c>
      <c s="24" t="s">
        <v>193</v>
      </c>
      <c s="25" t="s">
        <v>163</v>
      </c>
      <c s="26">
        <v>123.087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194</v>
      </c>
    </row>
    <row r="87" spans="1:5" ht="89.25">
      <c r="A87" s="30" t="s">
        <v>41</v>
      </c>
      <c r="E87" s="37" t="s">
        <v>780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196</v>
      </c>
      <c s="19" t="s">
        <v>37</v>
      </c>
      <c s="24" t="s">
        <v>197</v>
      </c>
      <c s="25" t="s">
        <v>198</v>
      </c>
      <c s="26">
        <v>17.789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41</v>
      </c>
      <c r="E91" s="31" t="s">
        <v>781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200</v>
      </c>
      <c s="19" t="s">
        <v>37</v>
      </c>
      <c s="24" t="s">
        <v>201</v>
      </c>
      <c s="25" t="s">
        <v>163</v>
      </c>
      <c s="26">
        <v>98.997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202</v>
      </c>
    </row>
    <row r="95" spans="1:5" ht="51">
      <c r="A95" s="30" t="s">
        <v>41</v>
      </c>
      <c r="E95" s="31" t="s">
        <v>782</v>
      </c>
    </row>
    <row r="96" spans="1:5" ht="12.75">
      <c r="A96" t="s">
        <v>42</v>
      </c>
      <c r="E96" s="29" t="s">
        <v>37</v>
      </c>
    </row>
    <row r="97" spans="1:16" ht="25.5">
      <c r="A97" s="19" t="s">
        <v>35</v>
      </c>
      <c s="23" t="s">
        <v>108</v>
      </c>
      <c s="23" t="s">
        <v>204</v>
      </c>
      <c s="19" t="s">
        <v>37</v>
      </c>
      <c s="24" t="s">
        <v>205</v>
      </c>
      <c s="25" t="s">
        <v>163</v>
      </c>
      <c s="26">
        <v>22.879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205</v>
      </c>
    </row>
    <row r="99" spans="1:5" ht="25.5">
      <c r="A99" s="30" t="s">
        <v>41</v>
      </c>
      <c r="E99" s="31" t="s">
        <v>783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645</v>
      </c>
      <c s="19" t="s">
        <v>37</v>
      </c>
      <c s="24" t="s">
        <v>646</v>
      </c>
      <c s="25" t="s">
        <v>198</v>
      </c>
      <c s="26">
        <v>45.758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646</v>
      </c>
    </row>
    <row r="103" spans="1:5" ht="12.75">
      <c r="A103" s="30" t="s">
        <v>41</v>
      </c>
      <c r="E103" s="31" t="s">
        <v>784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105</v>
      </c>
      <c s="23" t="s">
        <v>210</v>
      </c>
      <c s="19" t="s">
        <v>37</v>
      </c>
      <c s="24" t="s">
        <v>211</v>
      </c>
      <c s="25" t="s">
        <v>198</v>
      </c>
      <c s="26">
        <v>183.144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211</v>
      </c>
    </row>
    <row r="107" spans="1:5" ht="12.75">
      <c r="A107" s="30" t="s">
        <v>41</v>
      </c>
      <c r="E107" s="31" t="s">
        <v>785</v>
      </c>
    </row>
    <row r="108" spans="1:5" ht="12.75">
      <c r="A108" t="s">
        <v>42</v>
      </c>
      <c r="E108" s="29" t="s">
        <v>37</v>
      </c>
    </row>
    <row r="109" spans="1:18" ht="12.75" customHeight="1">
      <c r="A109" s="5" t="s">
        <v>33</v>
      </c>
      <c s="5"/>
      <c s="34" t="s">
        <v>14</v>
      </c>
      <c s="5"/>
      <c s="21" t="s">
        <v>213</v>
      </c>
      <c s="5"/>
      <c s="5"/>
      <c s="5"/>
      <c s="35">
        <f>0+Q109</f>
      </c>
      <c r="O109">
        <f>0+R109</f>
      </c>
      <c r="Q109">
        <f>0+I110+I114+I118</f>
      </c>
      <c>
        <f>0+O110+O114+O118</f>
      </c>
    </row>
    <row r="110" spans="1:16" ht="12.75">
      <c r="A110" s="19" t="s">
        <v>35</v>
      </c>
      <c s="23" t="s">
        <v>259</v>
      </c>
      <c s="23" t="s">
        <v>786</v>
      </c>
      <c s="19" t="s">
        <v>37</v>
      </c>
      <c s="24" t="s">
        <v>224</v>
      </c>
      <c s="25" t="s">
        <v>141</v>
      </c>
      <c s="26">
        <v>18.47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25.5">
      <c r="A112" s="30" t="s">
        <v>41</v>
      </c>
      <c r="E112" s="31" t="s">
        <v>787</v>
      </c>
    </row>
    <row r="113" spans="1:5" ht="12.75">
      <c r="A113" t="s">
        <v>42</v>
      </c>
      <c r="E113" s="29" t="s">
        <v>37</v>
      </c>
    </row>
    <row r="114" spans="1:16" ht="25.5">
      <c r="A114" s="19" t="s">
        <v>35</v>
      </c>
      <c s="23" t="s">
        <v>274</v>
      </c>
      <c s="23" t="s">
        <v>214</v>
      </c>
      <c s="19" t="s">
        <v>37</v>
      </c>
      <c s="24" t="s">
        <v>215</v>
      </c>
      <c s="25" t="s">
        <v>216</v>
      </c>
      <c s="26">
        <v>14.175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38.25">
      <c r="A116" s="30" t="s">
        <v>41</v>
      </c>
      <c r="E116" s="31" t="s">
        <v>788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262</v>
      </c>
      <c s="23" t="s">
        <v>219</v>
      </c>
      <c s="19" t="s">
        <v>37</v>
      </c>
      <c s="24" t="s">
        <v>220</v>
      </c>
      <c s="25" t="s">
        <v>141</v>
      </c>
      <c s="26">
        <v>15.593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789</v>
      </c>
    </row>
    <row r="121" spans="1:5" ht="12.75">
      <c r="A121" t="s">
        <v>42</v>
      </c>
      <c r="E121" s="29" t="s">
        <v>37</v>
      </c>
    </row>
    <row r="122" spans="1:18" ht="12.75" customHeight="1">
      <c r="A122" s="5" t="s">
        <v>33</v>
      </c>
      <c s="5"/>
      <c s="34" t="s">
        <v>12</v>
      </c>
      <c s="5"/>
      <c s="21" t="s">
        <v>652</v>
      </c>
      <c s="5"/>
      <c s="5"/>
      <c s="5"/>
      <c s="35">
        <f>0+Q122</f>
      </c>
      <c r="O122">
        <f>0+R122</f>
      </c>
      <c r="Q122">
        <f>0+I123+I127+I131</f>
      </c>
      <c>
        <f>0+O123+O127+O131</f>
      </c>
    </row>
    <row r="123" spans="1:16" ht="12.75">
      <c r="A123" s="19" t="s">
        <v>35</v>
      </c>
      <c s="23" t="s">
        <v>278</v>
      </c>
      <c s="23" t="s">
        <v>653</v>
      </c>
      <c s="19" t="s">
        <v>37</v>
      </c>
      <c s="24" t="s">
        <v>654</v>
      </c>
      <c s="25" t="s">
        <v>163</v>
      </c>
      <c s="26">
        <v>1.341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25.5">
      <c r="A124" s="28" t="s">
        <v>40</v>
      </c>
      <c r="E124" s="29" t="s">
        <v>655</v>
      </c>
    </row>
    <row r="125" spans="1:5" ht="102">
      <c r="A125" s="30" t="s">
        <v>41</v>
      </c>
      <c r="E125" s="37" t="s">
        <v>790</v>
      </c>
    </row>
    <row r="126" spans="1:5" ht="12.75">
      <c r="A126" t="s">
        <v>42</v>
      </c>
      <c r="E126" s="29" t="s">
        <v>37</v>
      </c>
    </row>
    <row r="127" spans="1:16" ht="12.75">
      <c r="A127" s="19" t="s">
        <v>35</v>
      </c>
      <c s="23" t="s">
        <v>282</v>
      </c>
      <c s="23" t="s">
        <v>657</v>
      </c>
      <c s="19" t="s">
        <v>37</v>
      </c>
      <c s="24" t="s">
        <v>658</v>
      </c>
      <c s="25" t="s">
        <v>163</v>
      </c>
      <c s="26">
        <v>0.809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37</v>
      </c>
    </row>
    <row r="129" spans="1:5" ht="76.5">
      <c r="A129" s="30" t="s">
        <v>41</v>
      </c>
      <c r="E129" s="37" t="s">
        <v>791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287</v>
      </c>
      <c s="23" t="s">
        <v>660</v>
      </c>
      <c s="19" t="s">
        <v>37</v>
      </c>
      <c s="24" t="s">
        <v>661</v>
      </c>
      <c s="25" t="s">
        <v>216</v>
      </c>
      <c s="26">
        <v>56.4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792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250</v>
      </c>
      <c s="23" t="s">
        <v>228</v>
      </c>
      <c s="19" t="s">
        <v>37</v>
      </c>
      <c s="24" t="s">
        <v>229</v>
      </c>
      <c s="25" t="s">
        <v>163</v>
      </c>
      <c s="26">
        <v>5.562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14.75">
      <c r="A138" s="30" t="s">
        <v>41</v>
      </c>
      <c r="E138" s="37" t="s">
        <v>793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247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336</v>
      </c>
      <c s="23" t="s">
        <v>668</v>
      </c>
      <c s="19" t="s">
        <v>37</v>
      </c>
      <c s="24" t="s">
        <v>669</v>
      </c>
      <c s="25" t="s">
        <v>163</v>
      </c>
      <c s="26">
        <v>12.727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25.5">
      <c r="A146" s="30" t="s">
        <v>41</v>
      </c>
      <c r="E146" s="31" t="s">
        <v>795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114</v>
      </c>
      <c s="23" t="s">
        <v>318</v>
      </c>
      <c s="19" t="s">
        <v>37</v>
      </c>
      <c s="24" t="s">
        <v>319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320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119</v>
      </c>
      <c s="23" t="s">
        <v>322</v>
      </c>
      <c s="19" t="s">
        <v>37</v>
      </c>
      <c s="24" t="s">
        <v>323</v>
      </c>
      <c s="25" t="s">
        <v>141</v>
      </c>
      <c s="26">
        <v>2.25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324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25.5">
      <c r="A157" s="19" t="s">
        <v>35</v>
      </c>
      <c s="23" t="s">
        <v>122</v>
      </c>
      <c s="23" t="s">
        <v>236</v>
      </c>
      <c s="19" t="s">
        <v>37</v>
      </c>
      <c s="24" t="s">
        <v>237</v>
      </c>
      <c s="25" t="s">
        <v>141</v>
      </c>
      <c s="26">
        <v>53.37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238</v>
      </c>
    </row>
    <row r="159" spans="1:5" ht="114.75">
      <c r="A159" s="30" t="s">
        <v>41</v>
      </c>
      <c r="E159" s="37" t="s">
        <v>758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239</v>
      </c>
      <c s="19" t="s">
        <v>37</v>
      </c>
      <c s="24" t="s">
        <v>240</v>
      </c>
      <c s="25" t="s">
        <v>141</v>
      </c>
      <c s="26">
        <v>53.37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241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131</v>
      </c>
      <c s="23" t="s">
        <v>242</v>
      </c>
      <c s="19" t="s">
        <v>37</v>
      </c>
      <c s="24" t="s">
        <v>243</v>
      </c>
      <c s="25" t="s">
        <v>141</v>
      </c>
      <c s="26">
        <v>53.37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244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134</v>
      </c>
      <c s="23" t="s">
        <v>325</v>
      </c>
      <c s="19" t="s">
        <v>37</v>
      </c>
      <c s="24" t="s">
        <v>326</v>
      </c>
      <c s="25" t="s">
        <v>141</v>
      </c>
      <c s="26">
        <v>47.95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327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255</v>
      </c>
      <c s="23" t="s">
        <v>328</v>
      </c>
      <c s="19" t="s">
        <v>37</v>
      </c>
      <c s="24" t="s">
        <v>329</v>
      </c>
      <c s="25" t="s">
        <v>141</v>
      </c>
      <c s="26">
        <v>47.95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330</v>
      </c>
    </row>
    <row r="175" spans="1:5" ht="38.25">
      <c r="A175" s="30" t="s">
        <v>41</v>
      </c>
      <c r="E175" s="37" t="s">
        <v>760</v>
      </c>
    </row>
    <row r="176" spans="1:5" ht="12.75">
      <c r="A176" t="s">
        <v>42</v>
      </c>
      <c r="E176" s="29" t="s">
        <v>37</v>
      </c>
    </row>
    <row r="177" spans="1:18" ht="12.75" customHeight="1">
      <c r="A177" s="5" t="s">
        <v>33</v>
      </c>
      <c s="5"/>
      <c s="34" t="s">
        <v>60</v>
      </c>
      <c s="5"/>
      <c s="21" t="s">
        <v>254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0+I178+I182+I186+I190+I194+I198+I202+I206+I210+I214+I218+I222+I226+I230+I234+I238+I242+I246+I250+I254+I258+I262+I266+I270+I274+I278+I282</f>
      </c>
      <c>
        <f>0+O178+O182+O186+O190+O194+O198+O202+O206+O210+O214+O218+O222+O226+O230+O234+O238+O242+O246+O250+O254+O258+O262+O266+O270+O274+O278+O282</f>
      </c>
    </row>
    <row r="178" spans="1:16" ht="12.75">
      <c r="A178" s="19" t="s">
        <v>35</v>
      </c>
      <c s="23" t="s">
        <v>363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365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799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528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474</v>
      </c>
      <c s="23" t="s">
        <v>682</v>
      </c>
      <c s="19" t="s">
        <v>37</v>
      </c>
      <c s="24" t="s">
        <v>683</v>
      </c>
      <c s="25" t="s">
        <v>216</v>
      </c>
      <c s="26">
        <v>0.9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800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525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686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371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376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381</v>
      </c>
      <c s="23" t="s">
        <v>801</v>
      </c>
      <c s="19" t="s">
        <v>37</v>
      </c>
      <c s="24" t="s">
        <v>802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803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466</v>
      </c>
      <c s="23" t="s">
        <v>804</v>
      </c>
      <c s="19" t="s">
        <v>37</v>
      </c>
      <c s="24" t="s">
        <v>805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805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364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692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355</v>
      </c>
      <c s="23" t="s">
        <v>697</v>
      </c>
      <c s="19" t="s">
        <v>37</v>
      </c>
      <c s="24" t="s">
        <v>698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368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807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512</v>
      </c>
      <c s="23" t="s">
        <v>699</v>
      </c>
      <c s="19" t="s">
        <v>37</v>
      </c>
      <c s="24" t="s">
        <v>700</v>
      </c>
      <c s="25" t="s">
        <v>47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523</v>
      </c>
      <c s="23" t="s">
        <v>808</v>
      </c>
      <c s="19" t="s">
        <v>37</v>
      </c>
      <c s="24" t="s">
        <v>809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810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519</v>
      </c>
      <c s="23" t="s">
        <v>701</v>
      </c>
      <c s="19" t="s">
        <v>37</v>
      </c>
      <c s="24" t="s">
        <v>702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703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332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524</v>
      </c>
      <c s="23" t="s">
        <v>811</v>
      </c>
      <c s="19" t="s">
        <v>37</v>
      </c>
      <c s="24" t="s">
        <v>812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813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359</v>
      </c>
      <c s="23" t="s">
        <v>706</v>
      </c>
      <c s="19" t="s">
        <v>37</v>
      </c>
      <c s="24" t="s">
        <v>707</v>
      </c>
      <c s="25" t="s">
        <v>216</v>
      </c>
      <c s="26">
        <v>57.246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707</v>
      </c>
    </row>
    <row r="248" spans="1:5" ht="25.5">
      <c r="A248" s="30" t="s">
        <v>41</v>
      </c>
      <c r="E248" s="31" t="s">
        <v>814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340</v>
      </c>
      <c s="23" t="s">
        <v>717</v>
      </c>
      <c s="19" t="s">
        <v>37</v>
      </c>
      <c s="24" t="s">
        <v>718</v>
      </c>
      <c s="25" t="s">
        <v>216</v>
      </c>
      <c s="26">
        <v>56.4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719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343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726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349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726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346</v>
      </c>
      <c s="23" t="s">
        <v>730</v>
      </c>
      <c s="19" t="s">
        <v>37</v>
      </c>
      <c s="24" t="s">
        <v>731</v>
      </c>
      <c s="25" t="s">
        <v>47</v>
      </c>
      <c s="26">
        <v>5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732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352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734</v>
      </c>
    </row>
    <row r="268" spans="1:5" ht="12.75">
      <c r="A268" s="30" t="s">
        <v>41</v>
      </c>
      <c r="E268" s="31" t="s">
        <v>815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331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737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469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739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475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25.5">
      <c r="A282" s="19" t="s">
        <v>35</v>
      </c>
      <c s="23" t="s">
        <v>488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745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25.5">
      <c r="A287" s="19" t="s">
        <v>35</v>
      </c>
      <c s="23" t="s">
        <v>447</v>
      </c>
      <c s="23" t="s">
        <v>372</v>
      </c>
      <c s="19" t="s">
        <v>37</v>
      </c>
      <c s="24" t="s">
        <v>373</v>
      </c>
      <c s="25" t="s">
        <v>216</v>
      </c>
      <c s="26">
        <v>15.25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374</v>
      </c>
    </row>
    <row r="289" spans="1:5" ht="38.25">
      <c r="A289" s="30" t="s">
        <v>41</v>
      </c>
      <c r="E289" s="37" t="s">
        <v>816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285</v>
      </c>
      <c s="5"/>
      <c s="21" t="s">
        <v>286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446</v>
      </c>
      <c s="23" t="s">
        <v>288</v>
      </c>
      <c s="19" t="s">
        <v>37</v>
      </c>
      <c s="24" t="s">
        <v>289</v>
      </c>
      <c s="25" t="s">
        <v>198</v>
      </c>
      <c s="26">
        <v>262.815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290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751</v>
      </c>
      <c s="5"/>
      <c s="21" t="s">
        <v>752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742</v>
      </c>
      <c s="23" t="s">
        <v>754</v>
      </c>
      <c s="19" t="s">
        <v>37</v>
      </c>
      <c s="24" t="s">
        <v>755</v>
      </c>
      <c s="25" t="s">
        <v>198</v>
      </c>
      <c s="26">
        <v>2.95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756</v>
      </c>
    </row>
    <row r="299" spans="1:5" ht="12.75">
      <c r="A299" s="30" t="s">
        <v>41</v>
      </c>
      <c r="E299" s="31" t="s">
        <v>37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0+O8+O113+O126+O135+O148+O169+O266+O287+O292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817</v>
      </c>
      <c s="36">
        <f>0+I8+I113+I126+I135+I148+I169+I266+I287+I292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817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552</v>
      </c>
      <c s="19" t="s">
        <v>37</v>
      </c>
      <c s="24" t="s">
        <v>553</v>
      </c>
      <c s="25" t="s">
        <v>141</v>
      </c>
      <c s="26">
        <v>2.25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554</v>
      </c>
    </row>
    <row r="11" spans="1:5" ht="25.5">
      <c r="A11" s="30" t="s">
        <v>41</v>
      </c>
      <c r="E11" s="31" t="s">
        <v>796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2.25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7" t="s">
        <v>818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819</v>
      </c>
      <c s="19" t="s">
        <v>37</v>
      </c>
      <c s="24" t="s">
        <v>820</v>
      </c>
      <c s="25" t="s">
        <v>141</v>
      </c>
      <c s="26">
        <v>72.48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821</v>
      </c>
    </row>
    <row r="19" spans="1:5" ht="127.5">
      <c r="A19" s="30" t="s">
        <v>41</v>
      </c>
      <c r="E19" s="37" t="s">
        <v>822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560</v>
      </c>
      <c s="19" t="s">
        <v>37</v>
      </c>
      <c s="24" t="s">
        <v>561</v>
      </c>
      <c s="25" t="s">
        <v>216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563</v>
      </c>
      <c s="19" t="s">
        <v>37</v>
      </c>
      <c s="24" t="s">
        <v>564</v>
      </c>
      <c s="25" t="s">
        <v>216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565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151</v>
      </c>
      <c s="19" t="s">
        <v>37</v>
      </c>
      <c s="24" t="s">
        <v>152</v>
      </c>
      <c s="25" t="s">
        <v>153</v>
      </c>
      <c s="26">
        <v>220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154</v>
      </c>
    </row>
    <row r="31" spans="1:5" ht="25.5">
      <c r="A31" s="30" t="s">
        <v>41</v>
      </c>
      <c r="E31" s="37" t="s">
        <v>823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618</v>
      </c>
      <c s="19" t="s">
        <v>37</v>
      </c>
      <c s="24" t="s">
        <v>619</v>
      </c>
      <c s="25" t="s">
        <v>153</v>
      </c>
      <c s="26">
        <v>528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620</v>
      </c>
    </row>
    <row r="35" spans="1:5" ht="12.75">
      <c r="A35" s="30" t="s">
        <v>41</v>
      </c>
      <c r="E35" s="31" t="s">
        <v>824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156</v>
      </c>
      <c s="19" t="s">
        <v>37</v>
      </c>
      <c s="24" t="s">
        <v>157</v>
      </c>
      <c s="25" t="s">
        <v>158</v>
      </c>
      <c s="26">
        <v>44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825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623</v>
      </c>
      <c s="19" t="s">
        <v>37</v>
      </c>
      <c s="24" t="s">
        <v>624</v>
      </c>
      <c s="25" t="s">
        <v>158</v>
      </c>
      <c s="26">
        <v>44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625</v>
      </c>
    </row>
    <row r="43" spans="1:5" ht="12.75">
      <c r="A43" s="30" t="s">
        <v>41</v>
      </c>
      <c r="E43" s="31" t="s">
        <v>825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216</v>
      </c>
      <c s="26">
        <v>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391</v>
      </c>
    </row>
    <row r="47" spans="1:5" ht="25.5">
      <c r="A47" s="30" t="s">
        <v>41</v>
      </c>
      <c r="E47" s="31" t="s">
        <v>826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393</v>
      </c>
      <c s="19" t="s">
        <v>37</v>
      </c>
      <c s="24" t="s">
        <v>394</v>
      </c>
      <c s="25" t="s">
        <v>163</v>
      </c>
      <c s="26">
        <v>9.765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395</v>
      </c>
    </row>
    <row r="51" spans="1:5" ht="38.25">
      <c r="A51" s="30" t="s">
        <v>41</v>
      </c>
      <c r="E51" s="37" t="s">
        <v>827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397</v>
      </c>
      <c s="19" t="s">
        <v>37</v>
      </c>
      <c s="24" t="s">
        <v>398</v>
      </c>
      <c s="25" t="s">
        <v>163</v>
      </c>
      <c s="26">
        <v>117.848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399</v>
      </c>
    </row>
    <row r="55" spans="1:5" ht="165.75">
      <c r="A55" s="30" t="s">
        <v>41</v>
      </c>
      <c r="E55" s="37" t="s">
        <v>828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401</v>
      </c>
      <c s="19" t="s">
        <v>37</v>
      </c>
      <c s="24" t="s">
        <v>402</v>
      </c>
      <c s="25" t="s">
        <v>163</v>
      </c>
      <c s="26">
        <v>58.924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403</v>
      </c>
    </row>
    <row r="59" spans="1:5" ht="12.75">
      <c r="A59" s="30" t="s">
        <v>41</v>
      </c>
      <c r="E59" s="31" t="s">
        <v>829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170</v>
      </c>
      <c s="19" t="s">
        <v>37</v>
      </c>
      <c s="24" t="s">
        <v>171</v>
      </c>
      <c s="25" t="s">
        <v>163</v>
      </c>
      <c s="26">
        <v>19.641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172</v>
      </c>
    </row>
    <row r="63" spans="1:5" ht="12.75">
      <c r="A63" s="30" t="s">
        <v>41</v>
      </c>
      <c r="E63" s="31" t="s">
        <v>830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19.641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830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409</v>
      </c>
      <c s="19" t="s">
        <v>37</v>
      </c>
      <c s="24" t="s">
        <v>410</v>
      </c>
      <c s="25" t="s">
        <v>141</v>
      </c>
      <c s="26">
        <v>318.974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411</v>
      </c>
    </row>
    <row r="71" spans="1:5" ht="89.25">
      <c r="A71" s="30" t="s">
        <v>41</v>
      </c>
      <c r="E71" s="37" t="s">
        <v>831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413</v>
      </c>
      <c s="19" t="s">
        <v>37</v>
      </c>
      <c s="24" t="s">
        <v>414</v>
      </c>
      <c s="25" t="s">
        <v>141</v>
      </c>
      <c s="26">
        <v>14.476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415</v>
      </c>
    </row>
    <row r="75" spans="1:5" ht="25.5">
      <c r="A75" s="30" t="s">
        <v>41</v>
      </c>
      <c r="E75" s="37" t="s">
        <v>832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418</v>
      </c>
      <c s="19" t="s">
        <v>37</v>
      </c>
      <c s="24" t="s">
        <v>419</v>
      </c>
      <c s="25" t="s">
        <v>141</v>
      </c>
      <c s="26">
        <v>318.974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420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421</v>
      </c>
      <c s="19" t="s">
        <v>37</v>
      </c>
      <c s="24" t="s">
        <v>422</v>
      </c>
      <c s="25" t="s">
        <v>141</v>
      </c>
      <c s="26">
        <v>14.476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423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117.848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833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78.565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834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196.413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835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136.356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836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111</v>
      </c>
      <c s="23" t="s">
        <v>204</v>
      </c>
      <c s="19" t="s">
        <v>37</v>
      </c>
      <c s="24" t="s">
        <v>205</v>
      </c>
      <c s="25" t="s">
        <v>163</v>
      </c>
      <c s="26">
        <v>33.513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205</v>
      </c>
    </row>
    <row r="103" spans="1:5" ht="38.25">
      <c r="A103" s="30" t="s">
        <v>41</v>
      </c>
      <c r="E103" s="31" t="s">
        <v>837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645</v>
      </c>
      <c s="19" t="s">
        <v>37</v>
      </c>
      <c s="24" t="s">
        <v>646</v>
      </c>
      <c s="25" t="s">
        <v>198</v>
      </c>
      <c s="26">
        <v>67.026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646</v>
      </c>
    </row>
    <row r="107" spans="1:5" ht="12.75">
      <c r="A107" s="30" t="s">
        <v>41</v>
      </c>
      <c r="E107" s="31" t="s">
        <v>838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252.259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839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255</v>
      </c>
      <c s="23" t="s">
        <v>214</v>
      </c>
      <c s="19" t="s">
        <v>37</v>
      </c>
      <c s="24" t="s">
        <v>215</v>
      </c>
      <c s="25" t="s">
        <v>216</v>
      </c>
      <c s="26">
        <v>59.05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840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274</v>
      </c>
      <c s="23" t="s">
        <v>219</v>
      </c>
      <c s="19" t="s">
        <v>37</v>
      </c>
      <c s="24" t="s">
        <v>220</v>
      </c>
      <c s="25" t="s">
        <v>141</v>
      </c>
      <c s="26">
        <v>64.955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221</v>
      </c>
    </row>
    <row r="120" spans="1:5" ht="12.75">
      <c r="A120" s="30" t="s">
        <v>41</v>
      </c>
      <c r="E120" s="31" t="s">
        <v>841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262</v>
      </c>
      <c s="23" t="s">
        <v>223</v>
      </c>
      <c s="19" t="s">
        <v>37</v>
      </c>
      <c s="24" t="s">
        <v>224</v>
      </c>
      <c s="25" t="s">
        <v>141</v>
      </c>
      <c s="26">
        <v>76.939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842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652</v>
      </c>
      <c s="5"/>
      <c s="5"/>
      <c s="5"/>
      <c s="35">
        <f>0+Q126</f>
      </c>
      <c r="O126">
        <f>0+R126</f>
      </c>
      <c r="Q126">
        <f>0+I127+I131</f>
      </c>
      <c>
        <f>0+O127+O131</f>
      </c>
    </row>
    <row r="127" spans="1:16" ht="12.75">
      <c r="A127" s="19" t="s">
        <v>35</v>
      </c>
      <c s="23" t="s">
        <v>259</v>
      </c>
      <c s="23" t="s">
        <v>653</v>
      </c>
      <c s="19" t="s">
        <v>37</v>
      </c>
      <c s="24" t="s">
        <v>654</v>
      </c>
      <c s="25" t="s">
        <v>163</v>
      </c>
      <c s="26">
        <v>4.139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655</v>
      </c>
    </row>
    <row r="129" spans="1:5" ht="102">
      <c r="A129" s="30" t="s">
        <v>41</v>
      </c>
      <c r="E129" s="37" t="s">
        <v>843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278</v>
      </c>
      <c s="23" t="s">
        <v>660</v>
      </c>
      <c s="19" t="s">
        <v>37</v>
      </c>
      <c s="24" t="s">
        <v>661</v>
      </c>
      <c s="25" t="s">
        <v>216</v>
      </c>
      <c s="26">
        <v>62.9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662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8" ht="12.75" customHeight="1">
      <c r="A135" s="5" t="s">
        <v>33</v>
      </c>
      <c s="5"/>
      <c s="34" t="s">
        <v>24</v>
      </c>
      <c s="5"/>
      <c s="21" t="s">
        <v>225</v>
      </c>
      <c s="5"/>
      <c s="5"/>
      <c s="5"/>
      <c s="35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282</v>
      </c>
      <c s="23" t="s">
        <v>228</v>
      </c>
      <c s="19" t="s">
        <v>37</v>
      </c>
      <c s="24" t="s">
        <v>229</v>
      </c>
      <c s="25" t="s">
        <v>163</v>
      </c>
      <c s="26">
        <v>7.617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230</v>
      </c>
    </row>
    <row r="138" spans="1:5" ht="127.5">
      <c r="A138" s="30" t="s">
        <v>41</v>
      </c>
      <c r="E138" s="37" t="s">
        <v>844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287</v>
      </c>
      <c s="23" t="s">
        <v>664</v>
      </c>
      <c s="19" t="s">
        <v>37</v>
      </c>
      <c s="24" t="s">
        <v>665</v>
      </c>
      <c s="25" t="s">
        <v>163</v>
      </c>
      <c s="26">
        <v>0.675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666</v>
      </c>
    </row>
    <row r="142" spans="1:5" ht="38.25">
      <c r="A142" s="30" t="s">
        <v>41</v>
      </c>
      <c r="E142" s="37" t="s">
        <v>794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250</v>
      </c>
      <c s="23" t="s">
        <v>668</v>
      </c>
      <c s="19" t="s">
        <v>37</v>
      </c>
      <c s="24" t="s">
        <v>669</v>
      </c>
      <c s="25" t="s">
        <v>163</v>
      </c>
      <c s="26">
        <v>18.927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670</v>
      </c>
    </row>
    <row r="146" spans="1:5" ht="38.25">
      <c r="A146" s="30" t="s">
        <v>41</v>
      </c>
      <c r="E146" s="31" t="s">
        <v>845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26</v>
      </c>
      <c s="5"/>
      <c s="21" t="s">
        <v>235</v>
      </c>
      <c s="5"/>
      <c s="5"/>
      <c s="5"/>
      <c s="35">
        <f>0+Q148</f>
      </c>
      <c r="O148">
        <f>0+R148</f>
      </c>
      <c r="Q148">
        <f>0+I149+I153+I157+I161+I165</f>
      </c>
      <c>
        <f>0+O149+O153+O157+O161+O165</f>
      </c>
    </row>
    <row r="149" spans="1:16" ht="12.75">
      <c r="A149" s="19" t="s">
        <v>35</v>
      </c>
      <c s="23" t="s">
        <v>119</v>
      </c>
      <c s="23" t="s">
        <v>846</v>
      </c>
      <c s="19" t="s">
        <v>37</v>
      </c>
      <c s="24" t="s">
        <v>847</v>
      </c>
      <c s="25" t="s">
        <v>141</v>
      </c>
      <c s="26">
        <v>2.25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848</v>
      </c>
    </row>
    <row r="151" spans="1:5" ht="25.5">
      <c r="A151" s="30" t="s">
        <v>41</v>
      </c>
      <c r="E151" s="31" t="s">
        <v>796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122</v>
      </c>
      <c s="23" t="s">
        <v>318</v>
      </c>
      <c s="19" t="s">
        <v>37</v>
      </c>
      <c s="24" t="s">
        <v>319</v>
      </c>
      <c s="25" t="s">
        <v>141</v>
      </c>
      <c s="26">
        <v>1.44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320</v>
      </c>
    </row>
    <row r="155" spans="1:5" ht="25.5">
      <c r="A155" s="30" t="s">
        <v>41</v>
      </c>
      <c r="E155" s="31" t="s">
        <v>849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127</v>
      </c>
      <c s="23" t="s">
        <v>322</v>
      </c>
      <c s="19" t="s">
        <v>37</v>
      </c>
      <c s="24" t="s">
        <v>323</v>
      </c>
      <c s="25" t="s">
        <v>141</v>
      </c>
      <c s="26">
        <v>73.92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324</v>
      </c>
    </row>
    <row r="159" spans="1:5" ht="140.25">
      <c r="A159" s="30" t="s">
        <v>41</v>
      </c>
      <c r="E159" s="31" t="s">
        <v>850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134</v>
      </c>
      <c s="23" t="s">
        <v>589</v>
      </c>
      <c s="19" t="s">
        <v>37</v>
      </c>
      <c s="24" t="s">
        <v>590</v>
      </c>
      <c s="25" t="s">
        <v>141</v>
      </c>
      <c s="26">
        <v>1.125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590</v>
      </c>
    </row>
    <row r="163" spans="1:5" ht="38.25">
      <c r="A163" s="30" t="s">
        <v>41</v>
      </c>
      <c r="E163" s="37" t="s">
        <v>851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131</v>
      </c>
      <c s="23" t="s">
        <v>592</v>
      </c>
      <c s="19" t="s">
        <v>37</v>
      </c>
      <c s="24" t="s">
        <v>593</v>
      </c>
      <c s="25" t="s">
        <v>141</v>
      </c>
      <c s="26">
        <v>2.25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51">
      <c r="A166" s="28" t="s">
        <v>40</v>
      </c>
      <c r="E166" s="29" t="s">
        <v>594</v>
      </c>
    </row>
    <row r="167" spans="1:5" ht="25.5">
      <c r="A167" s="30" t="s">
        <v>41</v>
      </c>
      <c r="E167" s="31" t="s">
        <v>796</v>
      </c>
    </row>
    <row r="168" spans="1:5" ht="12.75">
      <c r="A168" t="s">
        <v>42</v>
      </c>
      <c r="E168" s="29" t="s">
        <v>37</v>
      </c>
    </row>
    <row r="169" spans="1:18" ht="12.75" customHeight="1">
      <c r="A169" s="5" t="s">
        <v>33</v>
      </c>
      <c s="5"/>
      <c s="34" t="s">
        <v>60</v>
      </c>
      <c s="5"/>
      <c s="21" t="s">
        <v>254</v>
      </c>
      <c s="5"/>
      <c s="5"/>
      <c s="5"/>
      <c s="35">
        <f>0+Q169</f>
      </c>
      <c r="O169">
        <f>0+R169</f>
      </c>
      <c r="Q169">
        <f>0+I170+I174+I178+I182+I186+I190+I194+I198+I202+I206+I210+I214+I218+I222+I226+I230+I234+I238+I242+I246+I250+I254+I258+I262</f>
      </c>
      <c>
        <f>0+O170+O174+O178+O182+O186+O190+O194+O198+O202+O206+O210+O214+O218+O222+O226+O230+O234+O238+O242+O246+O250+O254+O258+O262</f>
      </c>
    </row>
    <row r="170" spans="1:16" ht="12.75">
      <c r="A170" s="19" t="s">
        <v>35</v>
      </c>
      <c s="23" t="s">
        <v>349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25.5">
      <c r="A171" s="28" t="s">
        <v>40</v>
      </c>
      <c r="E171" s="29" t="s">
        <v>675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355</v>
      </c>
      <c s="23" t="s">
        <v>797</v>
      </c>
      <c s="19" t="s">
        <v>37</v>
      </c>
      <c s="24" t="s">
        <v>798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799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524</v>
      </c>
      <c s="23" t="s">
        <v>677</v>
      </c>
      <c s="19" t="s">
        <v>37</v>
      </c>
      <c s="24" t="s">
        <v>678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678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25.5">
      <c r="A182" s="19" t="s">
        <v>35</v>
      </c>
      <c s="23" t="s">
        <v>466</v>
      </c>
      <c s="23" t="s">
        <v>679</v>
      </c>
      <c s="19" t="s">
        <v>37</v>
      </c>
      <c s="24" t="s">
        <v>680</v>
      </c>
      <c s="25" t="s">
        <v>216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41</v>
      </c>
      <c r="E184" s="31" t="s">
        <v>852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469</v>
      </c>
      <c s="23" t="s">
        <v>685</v>
      </c>
      <c s="19" t="s">
        <v>37</v>
      </c>
      <c s="24" t="s">
        <v>686</v>
      </c>
      <c s="25" t="s">
        <v>47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686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352</v>
      </c>
      <c s="23" t="s">
        <v>689</v>
      </c>
      <c s="19" t="s">
        <v>37</v>
      </c>
      <c s="24" t="s">
        <v>690</v>
      </c>
      <c s="25" t="s">
        <v>47</v>
      </c>
      <c s="26">
        <v>3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690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371</v>
      </c>
      <c s="23" t="s">
        <v>853</v>
      </c>
      <c s="19" t="s">
        <v>37</v>
      </c>
      <c s="24" t="s">
        <v>803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803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332</v>
      </c>
      <c s="23" t="s">
        <v>804</v>
      </c>
      <c s="19" t="s">
        <v>37</v>
      </c>
      <c s="24" t="s">
        <v>805</v>
      </c>
      <c s="25" t="s">
        <v>47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805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363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692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346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364</v>
      </c>
      <c s="23" t="s">
        <v>697</v>
      </c>
      <c s="19" t="s">
        <v>37</v>
      </c>
      <c s="24" t="s">
        <v>698</v>
      </c>
      <c s="25" t="s">
        <v>47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365</v>
      </c>
      <c s="23" t="s">
        <v>806</v>
      </c>
      <c s="19" t="s">
        <v>37</v>
      </c>
      <c s="24" t="s">
        <v>807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807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376</v>
      </c>
      <c s="23" t="s">
        <v>704</v>
      </c>
      <c s="19" t="s">
        <v>37</v>
      </c>
      <c s="24" t="s">
        <v>705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705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512</v>
      </c>
      <c s="23" t="s">
        <v>811</v>
      </c>
      <c s="19" t="s">
        <v>37</v>
      </c>
      <c s="24" t="s">
        <v>812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813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336</v>
      </c>
      <c s="23" t="s">
        <v>706</v>
      </c>
      <c s="19" t="s">
        <v>37</v>
      </c>
      <c s="24" t="s">
        <v>707</v>
      </c>
      <c s="25" t="s">
        <v>216</v>
      </c>
      <c s="26">
        <v>63.844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707</v>
      </c>
    </row>
    <row r="228" spans="1:5" ht="25.5">
      <c r="A228" s="30" t="s">
        <v>41</v>
      </c>
      <c r="E228" s="31" t="s">
        <v>854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247</v>
      </c>
      <c s="23" t="s">
        <v>717</v>
      </c>
      <c s="19" t="s">
        <v>37</v>
      </c>
      <c s="24" t="s">
        <v>718</v>
      </c>
      <c s="25" t="s">
        <v>216</v>
      </c>
      <c s="26">
        <v>62.9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719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340</v>
      </c>
      <c s="23" t="s">
        <v>723</v>
      </c>
      <c s="19" t="s">
        <v>37</v>
      </c>
      <c s="24" t="s">
        <v>724</v>
      </c>
      <c s="25" t="s">
        <v>725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726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359</v>
      </c>
      <c s="23" t="s">
        <v>727</v>
      </c>
      <c s="19" t="s">
        <v>37</v>
      </c>
      <c s="24" t="s">
        <v>728</v>
      </c>
      <c s="25" t="s">
        <v>729</v>
      </c>
      <c s="26">
        <v>3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726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343</v>
      </c>
      <c s="23" t="s">
        <v>730</v>
      </c>
      <c s="19" t="s">
        <v>37</v>
      </c>
      <c s="24" t="s">
        <v>731</v>
      </c>
      <c s="25" t="s">
        <v>47</v>
      </c>
      <c s="26">
        <v>9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732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368</v>
      </c>
      <c s="23" t="s">
        <v>733</v>
      </c>
      <c s="19" t="s">
        <v>37</v>
      </c>
      <c s="24" t="s">
        <v>734</v>
      </c>
      <c s="25" t="s">
        <v>47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734</v>
      </c>
    </row>
    <row r="248" spans="1:5" ht="12.75">
      <c r="A248" s="30" t="s">
        <v>41</v>
      </c>
      <c r="E248" s="31" t="s">
        <v>815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381</v>
      </c>
      <c s="23" t="s">
        <v>736</v>
      </c>
      <c s="19" t="s">
        <v>37</v>
      </c>
      <c s="24" t="s">
        <v>737</v>
      </c>
      <c s="25" t="s">
        <v>47</v>
      </c>
      <c s="26">
        <v>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737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331</v>
      </c>
      <c s="23" t="s">
        <v>738</v>
      </c>
      <c s="19" t="s">
        <v>37</v>
      </c>
      <c s="24" t="s">
        <v>739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739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519</v>
      </c>
      <c s="23" t="s">
        <v>740</v>
      </c>
      <c s="19" t="s">
        <v>37</v>
      </c>
      <c s="24" t="s">
        <v>741</v>
      </c>
      <c s="25" t="s">
        <v>47</v>
      </c>
      <c s="26">
        <v>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37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523</v>
      </c>
      <c s="23" t="s">
        <v>743</v>
      </c>
      <c s="19" t="s">
        <v>37</v>
      </c>
      <c s="24" t="s">
        <v>744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745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8" ht="12.75" customHeight="1">
      <c r="A266" s="5" t="s">
        <v>33</v>
      </c>
      <c s="5"/>
      <c s="34" t="s">
        <v>30</v>
      </c>
      <c s="5"/>
      <c s="21" t="s">
        <v>34</v>
      </c>
      <c s="5"/>
      <c s="5"/>
      <c s="5"/>
      <c s="35">
        <f>0+Q266</f>
      </c>
      <c r="O266">
        <f>0+R266</f>
      </c>
      <c r="Q266">
        <f>0+I267+I271+I275+I279+I283</f>
      </c>
      <c>
        <f>0+O267+O271+O275+O279+O283</f>
      </c>
    </row>
    <row r="267" spans="1:16" ht="25.5">
      <c r="A267" s="19" t="s">
        <v>35</v>
      </c>
      <c s="23" t="s">
        <v>474</v>
      </c>
      <c s="23" t="s">
        <v>597</v>
      </c>
      <c s="19" t="s">
        <v>37</v>
      </c>
      <c s="24" t="s">
        <v>598</v>
      </c>
      <c s="25" t="s">
        <v>216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599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525</v>
      </c>
      <c s="23" t="s">
        <v>600</v>
      </c>
      <c s="19" t="s">
        <v>37</v>
      </c>
      <c s="24" t="s">
        <v>601</v>
      </c>
      <c s="25" t="s">
        <v>216</v>
      </c>
      <c s="26">
        <v>2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602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475</v>
      </c>
      <c s="23" t="s">
        <v>603</v>
      </c>
      <c s="19" t="s">
        <v>37</v>
      </c>
      <c s="24" t="s">
        <v>604</v>
      </c>
      <c s="25" t="s">
        <v>216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51">
      <c r="A276" s="28" t="s">
        <v>40</v>
      </c>
      <c r="E276" s="29" t="s">
        <v>605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488</v>
      </c>
      <c s="23" t="s">
        <v>606</v>
      </c>
      <c s="19" t="s">
        <v>37</v>
      </c>
      <c s="24" t="s">
        <v>607</v>
      </c>
      <c s="25" t="s">
        <v>216</v>
      </c>
      <c s="26">
        <v>2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51">
      <c r="A280" s="28" t="s">
        <v>40</v>
      </c>
      <c r="E280" s="29" t="s">
        <v>608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25.5">
      <c r="A283" s="19" t="s">
        <v>35</v>
      </c>
      <c s="23" t="s">
        <v>528</v>
      </c>
      <c s="23" t="s">
        <v>609</v>
      </c>
      <c s="19" t="s">
        <v>37</v>
      </c>
      <c s="24" t="s">
        <v>610</v>
      </c>
      <c s="25" t="s">
        <v>141</v>
      </c>
      <c s="26">
        <v>2.25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38.25">
      <c r="A284" s="28" t="s">
        <v>40</v>
      </c>
      <c r="E284" s="29" t="s">
        <v>611</v>
      </c>
    </row>
    <row r="285" spans="1:5" ht="25.5">
      <c r="A285" s="30" t="s">
        <v>41</v>
      </c>
      <c r="E285" s="31" t="s">
        <v>796</v>
      </c>
    </row>
    <row r="286" spans="1:5" ht="12.75">
      <c r="A286" t="s">
        <v>42</v>
      </c>
      <c r="E286" s="29" t="s">
        <v>37</v>
      </c>
    </row>
    <row r="287" spans="1:18" ht="12.75" customHeight="1">
      <c r="A287" s="5" t="s">
        <v>33</v>
      </c>
      <c s="5"/>
      <c s="34" t="s">
        <v>285</v>
      </c>
      <c s="5"/>
      <c s="21" t="s">
        <v>286</v>
      </c>
      <c s="5"/>
      <c s="5"/>
      <c s="5"/>
      <c s="35">
        <f>0+Q287</f>
      </c>
      <c r="O287">
        <f>0+R287</f>
      </c>
      <c r="Q287">
        <f>0+I288</f>
      </c>
      <c>
        <f>0+O288</f>
      </c>
    </row>
    <row r="288" spans="1:16" ht="12.75">
      <c r="A288" s="19" t="s">
        <v>35</v>
      </c>
      <c s="23" t="s">
        <v>447</v>
      </c>
      <c s="23" t="s">
        <v>288</v>
      </c>
      <c s="19" t="s">
        <v>37</v>
      </c>
      <c s="24" t="s">
        <v>289</v>
      </c>
      <c s="25" t="s">
        <v>198</v>
      </c>
      <c s="26">
        <v>366.648</v>
      </c>
      <c s="27">
        <v>0</v>
      </c>
      <c s="27">
        <f>ROUND(ROUND(H288,2)*ROUND(G288,3),2)</f>
      </c>
      <c r="O288">
        <f>(I288*21)/100</f>
      </c>
      <c t="s">
        <v>14</v>
      </c>
    </row>
    <row r="289" spans="1:5" ht="38.25">
      <c r="A289" s="28" t="s">
        <v>40</v>
      </c>
      <c r="E289" s="29" t="s">
        <v>290</v>
      </c>
    </row>
    <row r="290" spans="1:5" ht="12.75">
      <c r="A290" s="30" t="s">
        <v>41</v>
      </c>
      <c r="E290" s="31" t="s">
        <v>37</v>
      </c>
    </row>
    <row r="291" spans="1:5" ht="12.75">
      <c r="A291" t="s">
        <v>42</v>
      </c>
      <c r="E291" s="29" t="s">
        <v>37</v>
      </c>
    </row>
    <row r="292" spans="1:18" ht="12.75" customHeight="1">
      <c r="A292" s="5" t="s">
        <v>33</v>
      </c>
      <c s="5"/>
      <c s="34" t="s">
        <v>751</v>
      </c>
      <c s="5"/>
      <c s="21" t="s">
        <v>752</v>
      </c>
      <c s="5"/>
      <c s="5"/>
      <c s="5"/>
      <c s="35">
        <f>0+Q292</f>
      </c>
      <c r="O292">
        <f>0+R292</f>
      </c>
      <c r="Q292">
        <f>0+I293</f>
      </c>
      <c>
        <f>0+O293</f>
      </c>
    </row>
    <row r="293" spans="1:16" ht="12.75">
      <c r="A293" s="19" t="s">
        <v>35</v>
      </c>
      <c s="23" t="s">
        <v>446</v>
      </c>
      <c s="23" t="s">
        <v>754</v>
      </c>
      <c s="19" t="s">
        <v>37</v>
      </c>
      <c s="24" t="s">
        <v>755</v>
      </c>
      <c s="25" t="s">
        <v>198</v>
      </c>
      <c s="26">
        <v>9.106</v>
      </c>
      <c s="27">
        <v>0</v>
      </c>
      <c s="27">
        <f>ROUND(ROUND(H293,2)*ROUND(G293,3),2)</f>
      </c>
      <c r="O293">
        <f>(I293*21)/100</f>
      </c>
      <c t="s">
        <v>14</v>
      </c>
    </row>
    <row r="294" spans="1:5" ht="25.5">
      <c r="A294" s="28" t="s">
        <v>40</v>
      </c>
      <c r="E294" s="29" t="s">
        <v>756</v>
      </c>
    </row>
    <row r="295" spans="1:5" ht="12.75">
      <c r="A295" s="30" t="s">
        <v>41</v>
      </c>
      <c r="E295" s="31" t="s">
        <v>37</v>
      </c>
    </row>
    <row r="296" spans="1:5" ht="12.75">
      <c r="A296" t="s">
        <v>42</v>
      </c>
      <c r="E29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